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61" windowWidth="24615" windowHeight="13455" activeTab="0"/>
  </bookViews>
  <sheets>
    <sheet name="Food Basket" sheetId="1" r:id="rId1"/>
    <sheet name="Vs Canada" sheetId="2" r:id="rId2"/>
    <sheet name="Territory Only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Seems to only exist for Canada.. Nunavut does not have 2.5kg of Flour?</t>
        </r>
      </text>
    </comment>
    <comment ref="A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Canadian comparison, but not common in Nunavut.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7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Seems to only exist for Canada.. Nunavut does not have 2.5kg of Flour?</t>
        </r>
      </text>
    </comment>
    <comment ref="A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Canadian comparison, but not common in Nunavut.</t>
        </r>
      </text>
    </comment>
  </commentList>
</comments>
</file>

<file path=xl/sharedStrings.xml><?xml version="1.0" encoding="utf-8"?>
<sst xmlns="http://schemas.openxmlformats.org/spreadsheetml/2006/main" count="266" uniqueCount="139">
  <si>
    <t xml:space="preserve">Fresh Milk (2%) </t>
  </si>
  <si>
    <t xml:space="preserve">Eggs (Large) </t>
  </si>
  <si>
    <t>Peanut Butter (Smooth)</t>
  </si>
  <si>
    <t xml:space="preserve">Canned Tomatoes </t>
  </si>
  <si>
    <t xml:space="preserve">Sugar (White) </t>
  </si>
  <si>
    <t xml:space="preserve">Baby Food (In Jars) </t>
  </si>
  <si>
    <t xml:space="preserve">Infant Formula (Powder) </t>
  </si>
  <si>
    <t xml:space="preserve">Apples </t>
  </si>
  <si>
    <t xml:space="preserve">Potatoes </t>
  </si>
  <si>
    <t xml:space="preserve">Carrots </t>
  </si>
  <si>
    <t>Arctic Bay</t>
  </si>
  <si>
    <t>Arviat</t>
  </si>
  <si>
    <t>Baker Lake</t>
  </si>
  <si>
    <t>Gjoa Haven</t>
  </si>
  <si>
    <t>Igloolik</t>
  </si>
  <si>
    <t>Iqaluit</t>
  </si>
  <si>
    <t>Kugluktuk</t>
  </si>
  <si>
    <t>Pangnirtung</t>
  </si>
  <si>
    <t>Pond Inlet</t>
  </si>
  <si>
    <t>Rankin Inlet</t>
  </si>
  <si>
    <t>1L</t>
  </si>
  <si>
    <t>454g</t>
  </si>
  <si>
    <t>12 Eggs</t>
  </si>
  <si>
    <t>Canada</t>
  </si>
  <si>
    <t>Butter</t>
  </si>
  <si>
    <t>Processed Cheese- Sliced</t>
  </si>
  <si>
    <t>250g</t>
  </si>
  <si>
    <t>500g</t>
  </si>
  <si>
    <t>796ml</t>
  </si>
  <si>
    <t>398ml</t>
  </si>
  <si>
    <t>675g</t>
  </si>
  <si>
    <t>1kg</t>
  </si>
  <si>
    <t>2kg</t>
  </si>
  <si>
    <t>128ml</t>
  </si>
  <si>
    <t>900g</t>
  </si>
  <si>
    <t>4.54kg</t>
  </si>
  <si>
    <t>Ground Beef (Hamburger) - Regular</t>
  </si>
  <si>
    <t>Nu Avg</t>
  </si>
  <si>
    <t>% Diff- Can</t>
  </si>
  <si>
    <t>Bread (Whole Wheat)</t>
  </si>
  <si>
    <t>Cigarettes (Carton)</t>
  </si>
  <si>
    <t>200 Cigarettes</t>
  </si>
  <si>
    <t>Bacon (Sliced)</t>
  </si>
  <si>
    <t>1 Kg</t>
  </si>
  <si>
    <t>Pork Chop</t>
  </si>
  <si>
    <t>Canned Salmon (Sockeye)</t>
  </si>
  <si>
    <t>213g</t>
  </si>
  <si>
    <t>Wieners (Hot Dogs)</t>
  </si>
  <si>
    <t>450g</t>
  </si>
  <si>
    <t>Homogenized Milk</t>
  </si>
  <si>
    <t>Soda Crackers</t>
  </si>
  <si>
    <t>Bananas</t>
  </si>
  <si>
    <t>Orange</t>
  </si>
  <si>
    <t>Celery</t>
  </si>
  <si>
    <t>Mushrooms</t>
  </si>
  <si>
    <t>Onions</t>
  </si>
  <si>
    <t>French Fries</t>
  </si>
  <si>
    <t>Baked Beans</t>
  </si>
  <si>
    <t>Ketchup</t>
  </si>
  <si>
    <t>Coffee, Instant</t>
  </si>
  <si>
    <t>200g</t>
  </si>
  <si>
    <t>Soup, Canned</t>
  </si>
  <si>
    <t>284ml</t>
  </si>
  <si>
    <t>..</t>
  </si>
  <si>
    <t>Tables are available at this link: http://www.statcan.gc.ca/tables-tableaux/sum-som/l01/cst01/econ155a-eng.htm</t>
  </si>
  <si>
    <t>Fresh Milk (2%)</t>
  </si>
  <si>
    <t>2L</t>
  </si>
  <si>
    <t>4L</t>
  </si>
  <si>
    <t>Margarine (Soft)</t>
  </si>
  <si>
    <t>Yogurt</t>
  </si>
  <si>
    <t>Cheese Whiz</t>
  </si>
  <si>
    <t xml:space="preserve">Frozen Mixed Vegetables </t>
  </si>
  <si>
    <t>750g</t>
  </si>
  <si>
    <t>540ml</t>
  </si>
  <si>
    <t xml:space="preserve">Canned Fruit Cocktail </t>
  </si>
  <si>
    <t>907g</t>
  </si>
  <si>
    <t>Frozen Corn</t>
  </si>
  <si>
    <t xml:space="preserve">Spaghetti Noodles (Dried) </t>
  </si>
  <si>
    <t xml:space="preserve">Oatmeal (Quick Type) </t>
  </si>
  <si>
    <t xml:space="preserve">Cooking Oil </t>
  </si>
  <si>
    <t>946ml</t>
  </si>
  <si>
    <t xml:space="preserve">Soft Drinks </t>
  </si>
  <si>
    <t>355ml</t>
  </si>
  <si>
    <t>355ml x 12</t>
  </si>
  <si>
    <t xml:space="preserve">Rice (Long Grain) </t>
  </si>
  <si>
    <t xml:space="preserve">Hamburger Patties (Frozen) </t>
  </si>
  <si>
    <t>Pilot Biscuits</t>
  </si>
  <si>
    <t>850g</t>
  </si>
  <si>
    <t>Rice (Instant)</t>
  </si>
  <si>
    <t>700g</t>
  </si>
  <si>
    <t>Flour (All Purpose White)</t>
  </si>
  <si>
    <t>10kg</t>
  </si>
  <si>
    <t xml:space="preserve">Frozen Pre-Cooked Dinners </t>
  </si>
  <si>
    <t>455g</t>
  </si>
  <si>
    <t>White Bread (Packaged and Sliced)</t>
  </si>
  <si>
    <t>570g</t>
  </si>
  <si>
    <t>Toothpaste</t>
  </si>
  <si>
    <t>100ml</t>
  </si>
  <si>
    <t>Anti-Perspirant</t>
  </si>
  <si>
    <t>45g</t>
  </si>
  <si>
    <t>Tampons</t>
  </si>
  <si>
    <t>20 Pack</t>
  </si>
  <si>
    <t>60 Pack</t>
  </si>
  <si>
    <t>Disposable Diapers</t>
  </si>
  <si>
    <t>Shampoo</t>
  </si>
  <si>
    <t>375ml</t>
  </si>
  <si>
    <t>Shaving Cream</t>
  </si>
  <si>
    <t>198ml</t>
  </si>
  <si>
    <t>Razor Blades</t>
  </si>
  <si>
    <t>5 Blades</t>
  </si>
  <si>
    <t>Bandages</t>
  </si>
  <si>
    <t>50 Pieces</t>
  </si>
  <si>
    <t>Community Totals</t>
  </si>
  <si>
    <t xml:space="preserve">4.) Items included in this survey always use "Regular Price" and do not take into account sale prices.  </t>
  </si>
  <si>
    <t>2.) …  Data not available</t>
  </si>
  <si>
    <t>5.) % Diff-Can indicates the percentage difference between the Nunavut Average and the Canadian Average Price</t>
  </si>
  <si>
    <t xml:space="preserve">6.) Items included in this survey always use "Regular Price" and do not take into account sale prices.  </t>
  </si>
  <si>
    <r>
      <t xml:space="preserve">Prepared By: </t>
    </r>
    <r>
      <rPr>
        <i/>
        <sz val="8"/>
        <color indexed="8"/>
        <rFont val="Arial"/>
        <family val="2"/>
      </rPr>
      <t>The Nunavut Bureau of Statistics- August 12th 2013</t>
    </r>
  </si>
  <si>
    <r>
      <t xml:space="preserve">Source: </t>
    </r>
    <r>
      <rPr>
        <sz val="8"/>
        <color indexed="8"/>
        <rFont val="Arial"/>
        <family val="2"/>
      </rPr>
      <t>Pilot Nunavut Food Price Survey (Nunavut Bureau of Statistics) and Statistics Canada CANSIM 326-0012</t>
    </r>
  </si>
  <si>
    <t>Notes:</t>
  </si>
  <si>
    <r>
      <t xml:space="preserve">Source: </t>
    </r>
    <r>
      <rPr>
        <sz val="8"/>
        <color indexed="8"/>
        <rFont val="Arial"/>
        <family val="2"/>
      </rPr>
      <t>Pilot Nunavut Food Price Survey (Nunavut Bureau of Statistics)</t>
    </r>
  </si>
  <si>
    <t>Unit</t>
  </si>
  <si>
    <t>Item</t>
  </si>
  <si>
    <t>Pilot Nunavut Food Price Survey-  April 2013</t>
  </si>
  <si>
    <t>Pilot Nunavut Food Price Survey- Sample Food Basket- April 2013</t>
  </si>
  <si>
    <t xml:space="preserve">3.) Items included in this survey always use "Regular Price" and do not take into account sale prices.  </t>
  </si>
  <si>
    <t>4.) Cambridge Bay was selected for this survey but are not included in this table because prices were only reported from one store.</t>
  </si>
  <si>
    <t>7.) Cambridge Bay was selected for this survey but are not included in this table because prices were only reported from one store.</t>
  </si>
  <si>
    <t>5.) Cambridge Bay was selected for this survey but are not included in this table because prices were only reported from one store.</t>
  </si>
  <si>
    <t>3.) Canadian prices are from the April 2013 report, "Food and other selected items, average retail prices ". Published by Statistics Canada- CANSIM, table 326-0012 and Catalogue no. 62-001-X.</t>
  </si>
  <si>
    <t>Stewing Beef</t>
  </si>
  <si>
    <t>1.) Nunavut community prices are determined by calculating the average cost based on size in all stores for each community.  Items are not separated by brand names</t>
  </si>
  <si>
    <t xml:space="preserve">4.) The Nunavut Average is calculated by taking the average cost of all occurrences of an item in every community.  </t>
  </si>
  <si>
    <t>Pilot Nunavut Food Price Survey - Comparable to Canada -  April 2013</t>
  </si>
  <si>
    <t>Macaroni (Dried)</t>
  </si>
  <si>
    <t xml:space="preserve">but rather a sufficient tool for overall price comparison between communities.  </t>
  </si>
  <si>
    <t>2.) Nunavut community prices are determined by calculating the average cost based on size in all stores for each community.  Items are not separated by brand names</t>
  </si>
  <si>
    <t xml:space="preserve">3.) The Nunavut Average is calculated by taking the average cost of all occurrences of an item in every community.  </t>
  </si>
  <si>
    <t xml:space="preserve">1.) Food Basket was developed by choosing 28 random items from the survey  which reported reliable results across all communities.  This is by no means an official food basket,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</si>
</sst>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9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57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4" fontId="45" fillId="0" borderId="0" xfId="44" applyFont="1" applyFill="1" applyAlignment="1">
      <alignment/>
    </xf>
    <xf numFmtId="44" fontId="45" fillId="0" borderId="0" xfId="44" applyFont="1" applyAlignment="1">
      <alignment/>
    </xf>
    <xf numFmtId="0" fontId="45" fillId="0" borderId="0" xfId="0" applyFont="1" applyAlignment="1">
      <alignment/>
    </xf>
    <xf numFmtId="9" fontId="45" fillId="0" borderId="0" xfId="57" applyFont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44" fontId="44" fillId="0" borderId="0" xfId="44" applyFont="1" applyFill="1" applyAlignment="1">
      <alignment/>
    </xf>
    <xf numFmtId="44" fontId="44" fillId="0" borderId="0" xfId="44" applyFont="1" applyAlignment="1">
      <alignment/>
    </xf>
    <xf numFmtId="9" fontId="44" fillId="0" borderId="0" xfId="57" applyFont="1" applyAlignment="1">
      <alignment/>
    </xf>
    <xf numFmtId="0" fontId="44" fillId="33" borderId="0" xfId="0" applyFont="1" applyFill="1" applyAlignment="1">
      <alignment horizontal="center"/>
    </xf>
    <xf numFmtId="44" fontId="44" fillId="33" borderId="0" xfId="44" applyFont="1" applyFill="1" applyAlignment="1">
      <alignment/>
    </xf>
    <xf numFmtId="9" fontId="44" fillId="33" borderId="0" xfId="57" applyFont="1" applyFill="1" applyAlignment="1">
      <alignment/>
    </xf>
    <xf numFmtId="44" fontId="44" fillId="0" borderId="0" xfId="44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9" fontId="44" fillId="0" borderId="0" xfId="57" applyFont="1" applyFill="1" applyAlignment="1">
      <alignment/>
    </xf>
    <xf numFmtId="0" fontId="46" fillId="0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horizontal="left" vertical="center" wrapText="1"/>
    </xf>
    <xf numFmtId="0" fontId="44" fillId="34" borderId="0" xfId="0" applyFont="1" applyFill="1" applyAlignment="1">
      <alignment horizontal="center" vertical="center" wrapText="1"/>
    </xf>
    <xf numFmtId="44" fontId="43" fillId="34" borderId="0" xfId="44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8" fillId="35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6" sqref="A36:L36"/>
    </sheetView>
  </sheetViews>
  <sheetFormatPr defaultColWidth="9.140625" defaultRowHeight="15"/>
  <cols>
    <col min="1" max="1" width="33.00390625" style="7" customWidth="1"/>
    <col min="2" max="2" width="13.421875" style="7" customWidth="1"/>
    <col min="3" max="3" width="11.00390625" style="0" customWidth="1"/>
    <col min="4" max="4" width="9.8515625" style="0" bestFit="1" customWidth="1"/>
    <col min="5" max="5" width="11.7109375" style="0" customWidth="1"/>
    <col min="6" max="6" width="11.00390625" style="0" customWidth="1"/>
    <col min="7" max="8" width="9.8515625" style="0" bestFit="1" customWidth="1"/>
    <col min="9" max="9" width="10.8515625" style="0" customWidth="1"/>
    <col min="10" max="10" width="12.28125" style="0" customWidth="1"/>
    <col min="11" max="11" width="11.421875" style="0" customWidth="1"/>
    <col min="12" max="12" width="12.7109375" style="0" customWidth="1"/>
  </cols>
  <sheetData>
    <row r="1" spans="1:12" ht="21" customHeight="1">
      <c r="A1" s="48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37" t="s">
        <v>122</v>
      </c>
      <c r="B2" s="37" t="s">
        <v>121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</row>
    <row r="3" spans="1:12" ht="15">
      <c r="A3" s="16" t="s">
        <v>65</v>
      </c>
      <c r="B3" s="11" t="s">
        <v>66</v>
      </c>
      <c r="C3" s="28">
        <v>6.54</v>
      </c>
      <c r="D3" s="28">
        <v>4.52</v>
      </c>
      <c r="E3" s="28">
        <v>3.63</v>
      </c>
      <c r="F3" s="28">
        <v>7.35</v>
      </c>
      <c r="G3" s="28">
        <v>5.645</v>
      </c>
      <c r="H3" s="28">
        <v>6.52</v>
      </c>
      <c r="I3" s="28">
        <v>6.92</v>
      </c>
      <c r="J3" s="28">
        <v>7.08</v>
      </c>
      <c r="K3" s="28">
        <v>6.426666666666667</v>
      </c>
      <c r="L3" s="28">
        <v>5.47</v>
      </c>
    </row>
    <row r="4" spans="1:12" ht="15">
      <c r="A4" s="27" t="s">
        <v>68</v>
      </c>
      <c r="B4" s="26" t="s">
        <v>21</v>
      </c>
      <c r="C4" s="32">
        <v>5.36</v>
      </c>
      <c r="D4" s="32">
        <v>4.97</v>
      </c>
      <c r="E4" s="32">
        <v>5.41</v>
      </c>
      <c r="F4" s="32">
        <v>6.401999999999999</v>
      </c>
      <c r="G4" s="32">
        <v>5.803333333333334</v>
      </c>
      <c r="H4" s="32">
        <v>4.4275</v>
      </c>
      <c r="I4" s="32">
        <v>5.05</v>
      </c>
      <c r="J4" s="32">
        <v>5.835000000000001</v>
      </c>
      <c r="K4" s="32">
        <v>5.739999999999999</v>
      </c>
      <c r="L4" s="32">
        <v>5.415000000000001</v>
      </c>
    </row>
    <row r="5" spans="1:12" ht="15">
      <c r="A5" s="16" t="s">
        <v>1</v>
      </c>
      <c r="B5" s="11" t="s">
        <v>22</v>
      </c>
      <c r="C5" s="28">
        <v>3.74</v>
      </c>
      <c r="D5" s="28">
        <v>3.72</v>
      </c>
      <c r="E5" s="28">
        <v>3.68</v>
      </c>
      <c r="F5" s="28">
        <v>3.99</v>
      </c>
      <c r="G5" s="28">
        <v>2.49</v>
      </c>
      <c r="H5" s="28">
        <v>4.13</v>
      </c>
      <c r="I5" s="28">
        <v>5.750000000000001</v>
      </c>
      <c r="J5" s="28">
        <v>4.276666666666666</v>
      </c>
      <c r="K5" s="28">
        <v>4.09</v>
      </c>
      <c r="L5" s="28">
        <v>3.703333333333333</v>
      </c>
    </row>
    <row r="6" spans="1:12" ht="15">
      <c r="A6" s="24" t="s">
        <v>53</v>
      </c>
      <c r="B6" s="31" t="s">
        <v>31</v>
      </c>
      <c r="C6" s="32">
        <v>14.58</v>
      </c>
      <c r="D6" s="32">
        <v>8.5</v>
      </c>
      <c r="E6" s="32">
        <v>9.66</v>
      </c>
      <c r="F6" s="32">
        <v>10.72</v>
      </c>
      <c r="G6" s="32">
        <v>6.33</v>
      </c>
      <c r="H6" s="32">
        <v>10.55</v>
      </c>
      <c r="I6" s="32">
        <v>10.47</v>
      </c>
      <c r="J6" s="32">
        <v>13.39</v>
      </c>
      <c r="K6" s="32">
        <v>9.47</v>
      </c>
      <c r="L6" s="32">
        <v>10.85</v>
      </c>
    </row>
    <row r="7" spans="1:12" ht="15">
      <c r="A7" s="14" t="s">
        <v>54</v>
      </c>
      <c r="B7" s="35" t="s">
        <v>31</v>
      </c>
      <c r="C7" s="29">
        <v>19.55</v>
      </c>
      <c r="D7" s="29">
        <v>21.34</v>
      </c>
      <c r="E7" s="29">
        <v>20.29</v>
      </c>
      <c r="F7" s="29">
        <v>20.13</v>
      </c>
      <c r="G7" s="29">
        <v>17.79</v>
      </c>
      <c r="H7" s="29">
        <v>11.94</v>
      </c>
      <c r="I7" s="29">
        <v>19.64</v>
      </c>
      <c r="J7" s="29">
        <v>20.33</v>
      </c>
      <c r="K7" s="29">
        <v>15.95</v>
      </c>
      <c r="L7" s="29">
        <v>21.06</v>
      </c>
    </row>
    <row r="8" spans="1:12" ht="15">
      <c r="A8" s="25" t="s">
        <v>8</v>
      </c>
      <c r="B8" s="26" t="s">
        <v>35</v>
      </c>
      <c r="C8" s="32">
        <v>8.94</v>
      </c>
      <c r="D8" s="32">
        <v>10.29</v>
      </c>
      <c r="E8" s="32">
        <v>8.96</v>
      </c>
      <c r="F8" s="32">
        <v>11.99</v>
      </c>
      <c r="G8" s="32">
        <v>4.54</v>
      </c>
      <c r="H8" s="32">
        <v>5.24</v>
      </c>
      <c r="I8" s="32">
        <v>12.04</v>
      </c>
      <c r="J8" s="32">
        <v>17.39</v>
      </c>
      <c r="K8" s="32">
        <v>12.99</v>
      </c>
      <c r="L8" s="32">
        <v>10.523333333333333</v>
      </c>
    </row>
    <row r="9" spans="1:12" ht="15">
      <c r="A9" s="16" t="s">
        <v>9</v>
      </c>
      <c r="B9" s="11" t="s">
        <v>31</v>
      </c>
      <c r="C9" s="28">
        <v>3.05</v>
      </c>
      <c r="D9" s="28">
        <v>3.67</v>
      </c>
      <c r="E9" s="28">
        <v>3.25</v>
      </c>
      <c r="F9" s="28">
        <v>5.89</v>
      </c>
      <c r="G9" s="28">
        <v>8.120000000000001</v>
      </c>
      <c r="H9" s="28">
        <v>4.99</v>
      </c>
      <c r="I9" s="28">
        <v>5.976666666666667</v>
      </c>
      <c r="J9" s="28">
        <v>5.79</v>
      </c>
      <c r="K9" s="28">
        <v>4.77</v>
      </c>
      <c r="L9" s="28">
        <v>3.49</v>
      </c>
    </row>
    <row r="10" spans="1:12" ht="15">
      <c r="A10" s="24" t="s">
        <v>51</v>
      </c>
      <c r="B10" s="31" t="s">
        <v>31</v>
      </c>
      <c r="C10" s="32">
        <v>5.95</v>
      </c>
      <c r="D10" s="32">
        <v>3.06</v>
      </c>
      <c r="E10" s="32">
        <v>3.89</v>
      </c>
      <c r="F10" s="32">
        <v>6.91</v>
      </c>
      <c r="G10" s="32">
        <v>2.04</v>
      </c>
      <c r="H10" s="32">
        <v>2.49</v>
      </c>
      <c r="I10" s="32">
        <v>5.45</v>
      </c>
      <c r="J10" s="32">
        <v>3.52</v>
      </c>
      <c r="K10" s="32">
        <v>5.14</v>
      </c>
      <c r="L10" s="32">
        <v>4.69</v>
      </c>
    </row>
    <row r="11" spans="1:12" ht="15">
      <c r="A11" s="14" t="s">
        <v>52</v>
      </c>
      <c r="B11" s="35" t="s">
        <v>31</v>
      </c>
      <c r="C11" s="29">
        <v>4.59</v>
      </c>
      <c r="D11" s="29">
        <v>7.14</v>
      </c>
      <c r="E11" s="29">
        <v>3.91</v>
      </c>
      <c r="F11" s="29">
        <v>10.22</v>
      </c>
      <c r="G11" s="29">
        <v>3.94</v>
      </c>
      <c r="H11" s="29">
        <v>6.16</v>
      </c>
      <c r="I11" s="29">
        <v>6.27</v>
      </c>
      <c r="J11" s="29">
        <v>5.32</v>
      </c>
      <c r="K11" s="29">
        <v>6.99</v>
      </c>
      <c r="L11" s="29">
        <v>4.73</v>
      </c>
    </row>
    <row r="12" spans="1:12" ht="15">
      <c r="A12" s="24" t="s">
        <v>57</v>
      </c>
      <c r="B12" s="31" t="s">
        <v>29</v>
      </c>
      <c r="C12" s="32">
        <v>3.69</v>
      </c>
      <c r="D12" s="32">
        <v>3.39</v>
      </c>
      <c r="E12" s="32">
        <v>3.06</v>
      </c>
      <c r="F12" s="32">
        <v>3.58</v>
      </c>
      <c r="G12" s="32">
        <v>4.26</v>
      </c>
      <c r="H12" s="32">
        <v>2.88</v>
      </c>
      <c r="I12" s="32">
        <v>3.27</v>
      </c>
      <c r="J12" s="32">
        <v>4.09</v>
      </c>
      <c r="K12" s="32">
        <v>4.12</v>
      </c>
      <c r="L12" s="32">
        <v>4.18</v>
      </c>
    </row>
    <row r="13" spans="1:12" ht="15">
      <c r="A13" s="16" t="s">
        <v>3</v>
      </c>
      <c r="B13" s="11" t="s">
        <v>28</v>
      </c>
      <c r="C13" s="28">
        <v>4.69</v>
      </c>
      <c r="D13" s="28">
        <v>3.79</v>
      </c>
      <c r="E13" s="28">
        <v>4.25</v>
      </c>
      <c r="F13" s="28">
        <v>4.19</v>
      </c>
      <c r="G13" s="28">
        <v>5.65</v>
      </c>
      <c r="H13" s="28">
        <v>5.6433333333333335</v>
      </c>
      <c r="I13" s="28">
        <v>3.8200000000000003</v>
      </c>
      <c r="J13" s="28">
        <v>5.16</v>
      </c>
      <c r="K13" s="28">
        <v>4.293333333333334</v>
      </c>
      <c r="L13" s="28">
        <v>5.896666666666666</v>
      </c>
    </row>
    <row r="14" spans="1:12" ht="15">
      <c r="A14" s="24" t="s">
        <v>50</v>
      </c>
      <c r="B14" s="31" t="s">
        <v>48</v>
      </c>
      <c r="C14" s="32">
        <v>6.49</v>
      </c>
      <c r="D14" s="32">
        <v>5.12</v>
      </c>
      <c r="E14" s="32">
        <v>6.22</v>
      </c>
      <c r="F14" s="32">
        <v>7.11</v>
      </c>
      <c r="G14" s="32">
        <v>6.61</v>
      </c>
      <c r="H14" s="32">
        <v>6.46</v>
      </c>
      <c r="I14" s="32">
        <v>6.79</v>
      </c>
      <c r="J14" s="32">
        <v>6.28</v>
      </c>
      <c r="K14" s="32">
        <v>6.17</v>
      </c>
      <c r="L14" s="32">
        <v>6.1</v>
      </c>
    </row>
    <row r="15" spans="1:12" ht="15">
      <c r="A15" s="14" t="s">
        <v>61</v>
      </c>
      <c r="B15" s="35" t="s">
        <v>62</v>
      </c>
      <c r="C15" s="29">
        <v>2.77</v>
      </c>
      <c r="D15" s="29">
        <v>2.12</v>
      </c>
      <c r="E15" s="29">
        <v>2.22</v>
      </c>
      <c r="F15" s="29">
        <v>2.06</v>
      </c>
      <c r="G15" s="29">
        <v>2.09</v>
      </c>
      <c r="H15" s="29">
        <v>2.5</v>
      </c>
      <c r="I15" s="29">
        <v>2.18</v>
      </c>
      <c r="J15" s="29">
        <v>2.82</v>
      </c>
      <c r="K15" s="29">
        <v>2.36</v>
      </c>
      <c r="L15" s="29">
        <v>2.36</v>
      </c>
    </row>
    <row r="16" spans="1:12" ht="16.5" customHeight="1">
      <c r="A16" s="25" t="s">
        <v>36</v>
      </c>
      <c r="B16" s="26" t="s">
        <v>31</v>
      </c>
      <c r="C16" s="32">
        <v>15.87</v>
      </c>
      <c r="D16" s="32">
        <v>12.04</v>
      </c>
      <c r="E16" s="32">
        <v>9.49</v>
      </c>
      <c r="F16" s="32">
        <v>12.690000000000001</v>
      </c>
      <c r="G16" s="32">
        <v>11.01</v>
      </c>
      <c r="H16" s="32">
        <v>10.49</v>
      </c>
      <c r="I16" s="32">
        <v>14.54</v>
      </c>
      <c r="J16" s="32">
        <v>10.629999999999999</v>
      </c>
      <c r="K16" s="32">
        <v>11.01</v>
      </c>
      <c r="L16" s="32">
        <v>8.46</v>
      </c>
    </row>
    <row r="17" spans="1:12" ht="15">
      <c r="A17" s="14" t="s">
        <v>42</v>
      </c>
      <c r="B17" s="35" t="s">
        <v>27</v>
      </c>
      <c r="C17" s="29">
        <v>11.77</v>
      </c>
      <c r="D17" s="29">
        <v>8.23</v>
      </c>
      <c r="E17" s="29">
        <v>10.16</v>
      </c>
      <c r="F17" s="29">
        <v>10.65</v>
      </c>
      <c r="G17" s="29">
        <v>10.93</v>
      </c>
      <c r="H17" s="29">
        <v>10.26</v>
      </c>
      <c r="I17" s="29">
        <v>10.07</v>
      </c>
      <c r="J17" s="29">
        <v>12.09</v>
      </c>
      <c r="K17" s="29">
        <v>12.21</v>
      </c>
      <c r="L17" s="29">
        <v>9.54</v>
      </c>
    </row>
    <row r="18" spans="1:12" ht="15">
      <c r="A18" s="24" t="s">
        <v>44</v>
      </c>
      <c r="B18" s="31" t="s">
        <v>43</v>
      </c>
      <c r="C18" s="32">
        <v>13.62</v>
      </c>
      <c r="D18" s="32">
        <v>16.09</v>
      </c>
      <c r="E18" s="32">
        <v>15.47</v>
      </c>
      <c r="F18" s="32">
        <v>15.44</v>
      </c>
      <c r="G18" s="32">
        <v>14.6</v>
      </c>
      <c r="H18" s="32">
        <v>12.58</v>
      </c>
      <c r="I18" s="32">
        <v>14.29</v>
      </c>
      <c r="J18" s="32">
        <v>12.29</v>
      </c>
      <c r="K18" s="32">
        <v>17.55</v>
      </c>
      <c r="L18" s="32">
        <v>12.69</v>
      </c>
    </row>
    <row r="19" spans="1:12" ht="15">
      <c r="A19" s="14" t="s">
        <v>45</v>
      </c>
      <c r="B19" s="35" t="s">
        <v>46</v>
      </c>
      <c r="C19" s="29">
        <v>5.35</v>
      </c>
      <c r="D19" s="29">
        <v>6.35</v>
      </c>
      <c r="E19" s="29">
        <v>5.98</v>
      </c>
      <c r="F19" s="29">
        <v>6.79</v>
      </c>
      <c r="G19" s="29">
        <v>7.07</v>
      </c>
      <c r="H19" s="29">
        <v>6.37</v>
      </c>
      <c r="I19" s="29">
        <v>5.99</v>
      </c>
      <c r="J19" s="29">
        <v>5.27</v>
      </c>
      <c r="K19" s="29">
        <v>4.14</v>
      </c>
      <c r="L19" s="29">
        <v>5.61</v>
      </c>
    </row>
    <row r="20" spans="1:12" ht="15.75" customHeight="1">
      <c r="A20" s="24" t="s">
        <v>47</v>
      </c>
      <c r="B20" s="31" t="s">
        <v>48</v>
      </c>
      <c r="C20" s="32">
        <v>6.84</v>
      </c>
      <c r="D20" s="32">
        <v>6.27</v>
      </c>
      <c r="E20" s="32">
        <v>4.72</v>
      </c>
      <c r="F20" s="32">
        <v>5.29</v>
      </c>
      <c r="G20" s="32">
        <v>6.54</v>
      </c>
      <c r="H20" s="32">
        <v>5.9</v>
      </c>
      <c r="I20" s="32">
        <v>6.22</v>
      </c>
      <c r="J20" s="32">
        <v>6.65</v>
      </c>
      <c r="K20" s="32">
        <v>6.1</v>
      </c>
      <c r="L20" s="32">
        <v>5.33</v>
      </c>
    </row>
    <row r="21" spans="1:12" ht="15">
      <c r="A21" s="14" t="s">
        <v>39</v>
      </c>
      <c r="B21" s="35" t="s">
        <v>30</v>
      </c>
      <c r="C21" s="29">
        <v>4</v>
      </c>
      <c r="D21" s="29">
        <v>4.29</v>
      </c>
      <c r="E21" s="29">
        <v>5.49</v>
      </c>
      <c r="F21" s="29">
        <v>5.79</v>
      </c>
      <c r="G21" s="29">
        <v>4.19</v>
      </c>
      <c r="H21" s="29">
        <v>4.86</v>
      </c>
      <c r="I21" s="29">
        <v>5.69</v>
      </c>
      <c r="J21" s="29">
        <v>4.96</v>
      </c>
      <c r="K21" s="29">
        <v>4.81</v>
      </c>
      <c r="L21" s="29">
        <v>4.94</v>
      </c>
    </row>
    <row r="22" spans="1:12" ht="15">
      <c r="A22" s="25" t="s">
        <v>76</v>
      </c>
      <c r="B22" s="26" t="s">
        <v>72</v>
      </c>
      <c r="C22" s="32">
        <v>6.95</v>
      </c>
      <c r="D22" s="32">
        <v>5.84</v>
      </c>
      <c r="E22" s="32">
        <v>6.19</v>
      </c>
      <c r="F22" s="32">
        <v>7.02</v>
      </c>
      <c r="G22" s="32">
        <v>6.6</v>
      </c>
      <c r="H22" s="32">
        <v>5.74</v>
      </c>
      <c r="I22" s="32">
        <v>6.82</v>
      </c>
      <c r="J22" s="32">
        <v>5.32</v>
      </c>
      <c r="K22" s="32">
        <v>5.42</v>
      </c>
      <c r="L22" s="32">
        <v>6.32</v>
      </c>
    </row>
    <row r="23" spans="1:12" ht="15">
      <c r="A23" s="16" t="s">
        <v>3</v>
      </c>
      <c r="B23" s="11" t="s">
        <v>73</v>
      </c>
      <c r="C23" s="28">
        <v>4.69</v>
      </c>
      <c r="D23" s="28">
        <v>4.39</v>
      </c>
      <c r="E23" s="28">
        <v>4.84</v>
      </c>
      <c r="F23" s="28">
        <v>6.17</v>
      </c>
      <c r="G23" s="28">
        <v>4.625</v>
      </c>
      <c r="H23" s="28">
        <v>3.59</v>
      </c>
      <c r="I23" s="28">
        <v>3.7100000000000004</v>
      </c>
      <c r="J23" s="28">
        <v>4.74</v>
      </c>
      <c r="K23" s="28">
        <v>4.293333333333334</v>
      </c>
      <c r="L23" s="28">
        <v>4.0566666666666675</v>
      </c>
    </row>
    <row r="24" spans="1:12" ht="12.75" customHeight="1">
      <c r="A24" s="25" t="s">
        <v>77</v>
      </c>
      <c r="B24" s="26" t="s">
        <v>27</v>
      </c>
      <c r="C24" s="32">
        <v>3.89</v>
      </c>
      <c r="D24" s="32">
        <v>3.49</v>
      </c>
      <c r="E24" s="32">
        <v>3.54</v>
      </c>
      <c r="F24" s="32">
        <v>3.87</v>
      </c>
      <c r="G24" s="32">
        <v>4.095</v>
      </c>
      <c r="H24" s="32">
        <v>3.65</v>
      </c>
      <c r="I24" s="32">
        <v>3.74</v>
      </c>
      <c r="J24" s="32">
        <v>3.75</v>
      </c>
      <c r="K24" s="32">
        <v>3.9400000000000004</v>
      </c>
      <c r="L24" s="32">
        <v>3.69</v>
      </c>
    </row>
    <row r="25" spans="1:12" ht="13.5" customHeight="1">
      <c r="A25" s="16" t="s">
        <v>78</v>
      </c>
      <c r="B25" s="11" t="s">
        <v>31</v>
      </c>
      <c r="C25" s="28">
        <v>7.12</v>
      </c>
      <c r="D25" s="28">
        <v>5.59</v>
      </c>
      <c r="E25" s="28">
        <v>6.19</v>
      </c>
      <c r="F25" s="28">
        <v>6.962000000000001</v>
      </c>
      <c r="G25" s="28">
        <v>6.546666666666667</v>
      </c>
      <c r="H25" s="28">
        <v>6.765000000000001</v>
      </c>
      <c r="I25" s="28">
        <v>6.705</v>
      </c>
      <c r="J25" s="28">
        <v>7.6274999999999995</v>
      </c>
      <c r="K25" s="28">
        <v>7.413333333333333</v>
      </c>
      <c r="L25" s="28">
        <v>5.866</v>
      </c>
    </row>
    <row r="26" spans="1:13" ht="15">
      <c r="A26" s="25" t="s">
        <v>84</v>
      </c>
      <c r="B26" s="26" t="s">
        <v>75</v>
      </c>
      <c r="C26" s="32">
        <v>5.34</v>
      </c>
      <c r="D26" s="32">
        <v>6.74</v>
      </c>
      <c r="E26" s="32">
        <v>9.19</v>
      </c>
      <c r="F26" s="32">
        <v>7.140000000000001</v>
      </c>
      <c r="G26" s="32">
        <v>6.445</v>
      </c>
      <c r="H26" s="32">
        <v>7.73</v>
      </c>
      <c r="I26" s="32">
        <v>7.79</v>
      </c>
      <c r="J26" s="32">
        <v>9.84</v>
      </c>
      <c r="K26" s="32">
        <v>5.65</v>
      </c>
      <c r="L26" s="32">
        <v>5.890000000000001</v>
      </c>
      <c r="M26" s="17"/>
    </row>
    <row r="27" spans="1:12" ht="15">
      <c r="A27" s="16" t="s">
        <v>86</v>
      </c>
      <c r="B27" s="11" t="s">
        <v>87</v>
      </c>
      <c r="C27" s="28">
        <v>9.82</v>
      </c>
      <c r="D27" s="28">
        <v>8.99</v>
      </c>
      <c r="E27" s="28">
        <v>10.09</v>
      </c>
      <c r="F27" s="28">
        <v>9.45</v>
      </c>
      <c r="G27" s="28">
        <v>9.7</v>
      </c>
      <c r="H27" s="28">
        <v>10.24</v>
      </c>
      <c r="I27" s="28">
        <v>8.64</v>
      </c>
      <c r="J27" s="28">
        <v>9.59</v>
      </c>
      <c r="K27" s="28">
        <v>9</v>
      </c>
      <c r="L27" s="28">
        <v>7.99</v>
      </c>
    </row>
    <row r="28" spans="1:12" ht="15">
      <c r="A28" s="25" t="s">
        <v>90</v>
      </c>
      <c r="B28" s="26" t="s">
        <v>91</v>
      </c>
      <c r="C28" s="32">
        <v>37.99</v>
      </c>
      <c r="D28" s="32">
        <v>41.99</v>
      </c>
      <c r="E28" s="32">
        <v>37.94</v>
      </c>
      <c r="F28" s="32">
        <v>40.123333333333335</v>
      </c>
      <c r="G28" s="32">
        <v>41.67</v>
      </c>
      <c r="H28" s="32">
        <v>39.19</v>
      </c>
      <c r="I28" s="32">
        <v>36.32333333333333</v>
      </c>
      <c r="J28" s="32">
        <v>41.8925</v>
      </c>
      <c r="K28" s="32">
        <v>42.81</v>
      </c>
      <c r="L28" s="32">
        <v>38.04333333333333</v>
      </c>
    </row>
    <row r="29" spans="1:14" ht="15">
      <c r="A29" s="14" t="s">
        <v>56</v>
      </c>
      <c r="B29" s="35" t="s">
        <v>31</v>
      </c>
      <c r="C29" s="29">
        <v>7.89</v>
      </c>
      <c r="D29" s="29">
        <v>4.79</v>
      </c>
      <c r="E29" s="29">
        <v>5.69</v>
      </c>
      <c r="F29" s="29">
        <v>6.66</v>
      </c>
      <c r="G29" s="29">
        <v>7.11</v>
      </c>
      <c r="H29" s="29">
        <v>4.99</v>
      </c>
      <c r="I29" s="29">
        <v>6.61</v>
      </c>
      <c r="J29" s="29">
        <v>6.29</v>
      </c>
      <c r="K29" s="29">
        <v>7.99</v>
      </c>
      <c r="L29" s="29">
        <v>5.49</v>
      </c>
      <c r="M29" s="28"/>
      <c r="N29" s="29"/>
    </row>
    <row r="30" spans="1:12" ht="15">
      <c r="A30" s="25" t="s">
        <v>92</v>
      </c>
      <c r="B30" s="26" t="s">
        <v>93</v>
      </c>
      <c r="C30" s="32">
        <v>16.39</v>
      </c>
      <c r="D30" s="32">
        <v>6.92</v>
      </c>
      <c r="E30" s="32">
        <v>10.19</v>
      </c>
      <c r="F30" s="32">
        <v>10.99</v>
      </c>
      <c r="G30" s="32">
        <v>11.42</v>
      </c>
      <c r="H30" s="32">
        <v>9.92</v>
      </c>
      <c r="I30" s="32">
        <v>9.09</v>
      </c>
      <c r="J30" s="32">
        <v>10.25</v>
      </c>
      <c r="K30" s="32">
        <v>15.09</v>
      </c>
      <c r="L30" s="32">
        <v>9.440000000000001</v>
      </c>
    </row>
    <row r="31" spans="1:12" ht="15">
      <c r="A31" s="37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5">
      <c r="A32" s="42" t="s">
        <v>112</v>
      </c>
      <c r="B32" s="43"/>
      <c r="C32" s="44">
        <v>247.46999999999997</v>
      </c>
      <c r="D32" s="44">
        <v>223.64000000000001</v>
      </c>
      <c r="E32" s="44">
        <v>223.6</v>
      </c>
      <c r="F32" s="44">
        <v>255.5773333333333</v>
      </c>
      <c r="G32" s="44">
        <v>227.85999999999999</v>
      </c>
      <c r="H32" s="44">
        <v>216.20583333333337</v>
      </c>
      <c r="I32" s="44">
        <v>239.85500000000005</v>
      </c>
      <c r="J32" s="44">
        <v>252.47166666666666</v>
      </c>
      <c r="K32" s="44">
        <v>245.93666666666667</v>
      </c>
      <c r="L32" s="44">
        <v>221.82433333333333</v>
      </c>
    </row>
    <row r="33" spans="10:15" ht="12.75" customHeight="1">
      <c r="J33" s="13"/>
      <c r="K33" s="13"/>
      <c r="L33" s="13"/>
      <c r="M33" s="13"/>
      <c r="N33" s="13"/>
      <c r="O33" s="13"/>
    </row>
    <row r="34" spans="1:22" ht="12.75" customHeight="1">
      <c r="A34" s="41" t="s">
        <v>119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6"/>
      <c r="P34" s="46"/>
      <c r="Q34" s="46"/>
      <c r="R34" s="46"/>
      <c r="S34" s="46"/>
      <c r="T34" s="46"/>
      <c r="U34" s="46"/>
      <c r="V34" s="46"/>
    </row>
    <row r="35" spans="1:22" ht="12" customHeight="1">
      <c r="A35" s="49" t="s">
        <v>138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6"/>
      <c r="P35" s="46"/>
      <c r="Q35" s="46"/>
      <c r="R35" s="46"/>
      <c r="S35" s="46"/>
      <c r="T35" s="46"/>
      <c r="U35" s="46"/>
      <c r="V35" s="46"/>
    </row>
    <row r="36" spans="1:22" ht="12" customHeight="1">
      <c r="A36" s="49" t="s">
        <v>135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6"/>
      <c r="N36" s="46"/>
      <c r="O36" s="20"/>
      <c r="P36" s="20"/>
      <c r="Q36" s="20"/>
      <c r="R36" s="20"/>
      <c r="S36" s="20"/>
      <c r="T36" s="20"/>
      <c r="U36" s="20"/>
      <c r="V36" s="20"/>
    </row>
    <row r="37" spans="1:22" ht="11.25" customHeight="1">
      <c r="A37" s="47" t="s">
        <v>136</v>
      </c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14" ht="12.75" customHeight="1">
      <c r="A38" s="23" t="s">
        <v>125</v>
      </c>
      <c r="B38" s="2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20"/>
    </row>
    <row r="39" spans="1:12" ht="15">
      <c r="A39" s="49" t="s">
        <v>126</v>
      </c>
      <c r="B39" s="49"/>
      <c r="C39" s="49"/>
      <c r="D39" s="49"/>
      <c r="E39" s="49"/>
      <c r="F39" s="49"/>
      <c r="G39" s="49"/>
      <c r="H39" s="49"/>
      <c r="I39" s="49"/>
      <c r="J39" s="9"/>
      <c r="K39" s="9"/>
      <c r="L39" s="9"/>
    </row>
    <row r="40" ht="15"/>
    <row r="41" spans="1:12" ht="15">
      <c r="A41" s="38" t="s">
        <v>117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39" t="s">
        <v>120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5"/>
    <row r="58" ht="15"/>
    <row r="59" ht="15"/>
    <row r="60" spans="1:2" ht="15">
      <c r="A60" s="5"/>
      <c r="B60" s="5"/>
    </row>
    <row r="61" spans="1:2" ht="15">
      <c r="A61" s="12"/>
      <c r="B61" s="12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spans="1:12" ht="1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1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1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1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1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1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ht="15"/>
    <row r="83" ht="15"/>
    <row r="84" spans="1:12" ht="1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1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1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1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ht="15"/>
    <row r="89" ht="15"/>
    <row r="90" spans="1:12" ht="15">
      <c r="A90" s="6" t="s">
        <v>6</v>
      </c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1" t="s">
        <v>34</v>
      </c>
      <c r="B91" s="11"/>
      <c r="C91" s="10">
        <v>24.66</v>
      </c>
      <c r="D91" s="10">
        <v>30.52</v>
      </c>
      <c r="E91" s="10">
        <v>29.6</v>
      </c>
      <c r="F91" s="10">
        <v>28.69</v>
      </c>
      <c r="G91" s="10">
        <f>(25.59+18.99+33.9)/3</f>
        <v>26.159999999999997</v>
      </c>
      <c r="H91" s="10">
        <f>(26.39+25.89+36.99+36.99)/4</f>
        <v>31.565000000000005</v>
      </c>
      <c r="I91" s="10">
        <f>(28.59+28.99+40.99+39.99)/4</f>
        <v>34.64</v>
      </c>
      <c r="J91" s="10">
        <f>(25.79+26.49+26.49+25.79)/4</f>
        <v>26.14</v>
      </c>
      <c r="K91" s="10">
        <f>(24.99+27.59+26.29+27.59+25.99)/5</f>
        <v>26.490000000000002</v>
      </c>
      <c r="L91" s="10">
        <f>(28.19+21.49)/2</f>
        <v>24.84</v>
      </c>
    </row>
    <row r="92" spans="1:12" ht="1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1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</row>
  </sheetData>
  <sheetProtection/>
  <mergeCells count="4">
    <mergeCell ref="A1:L1"/>
    <mergeCell ref="A39:I39"/>
    <mergeCell ref="A35:N35"/>
    <mergeCell ref="A36:L36"/>
  </mergeCells>
  <printOptions/>
  <pageMargins left="0.7" right="0.7" top="0.75" bottom="0.75" header="0.3" footer="0.3"/>
  <pageSetup fitToHeight="0" fitToWidth="1" horizontalDpi="600" verticalDpi="600" orientation="landscape" paperSize="5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6" sqref="A36"/>
    </sheetView>
  </sheetViews>
  <sheetFormatPr defaultColWidth="9.140625" defaultRowHeight="15"/>
  <cols>
    <col min="1" max="1" width="33.00390625" style="7" customWidth="1"/>
    <col min="2" max="2" width="13.421875" style="7" customWidth="1"/>
    <col min="3" max="3" width="11.00390625" style="0" customWidth="1"/>
    <col min="4" max="4" width="9.8515625" style="0" bestFit="1" customWidth="1"/>
    <col min="5" max="5" width="11.7109375" style="0" customWidth="1"/>
    <col min="6" max="6" width="11.00390625" style="0" customWidth="1"/>
    <col min="7" max="7" width="9.8515625" style="0" bestFit="1" customWidth="1"/>
    <col min="8" max="8" width="9.28125" style="0" bestFit="1" customWidth="1"/>
    <col min="9" max="9" width="10.8515625" style="0" customWidth="1"/>
    <col min="10" max="10" width="12.28125" style="0" customWidth="1"/>
    <col min="11" max="11" width="11.140625" style="0" customWidth="1"/>
    <col min="12" max="12" width="11.57421875" style="0" customWidth="1"/>
    <col min="13" max="13" width="3.28125" style="0" customWidth="1"/>
    <col min="14" max="14" width="10.28125" style="7" customWidth="1"/>
    <col min="15" max="15" width="3.140625" style="0" customWidth="1"/>
    <col min="16" max="16" width="9.8515625" style="7" bestFit="1" customWidth="1"/>
    <col min="17" max="17" width="11.00390625" style="0" customWidth="1"/>
  </cols>
  <sheetData>
    <row r="1" spans="1:17" ht="18.75" customHeigh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">
      <c r="A2" s="37" t="s">
        <v>122</v>
      </c>
      <c r="B2" s="37" t="s">
        <v>121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/>
      <c r="N2" s="5" t="s">
        <v>23</v>
      </c>
      <c r="O2" s="1"/>
      <c r="P2" s="5" t="s">
        <v>37</v>
      </c>
      <c r="Q2" s="1" t="s">
        <v>38</v>
      </c>
    </row>
    <row r="3" spans="1:17" ht="15">
      <c r="A3" s="16" t="s">
        <v>0</v>
      </c>
      <c r="B3" s="11" t="s">
        <v>20</v>
      </c>
      <c r="C3" s="28">
        <v>3.35</v>
      </c>
      <c r="D3" s="28">
        <v>1.79</v>
      </c>
      <c r="E3" s="28" t="s">
        <v>63</v>
      </c>
      <c r="F3" s="28">
        <v>3.95</v>
      </c>
      <c r="G3" s="28">
        <v>2.19</v>
      </c>
      <c r="H3" s="28">
        <f>(3.35+3.49)/2</f>
        <v>3.42</v>
      </c>
      <c r="I3" s="28">
        <f>(3.49+3.99)/2</f>
        <v>3.74</v>
      </c>
      <c r="J3" s="28">
        <f>(3.59+3.99)/2</f>
        <v>3.79</v>
      </c>
      <c r="K3" s="28">
        <f>(3.25+3.6+3.86)/3</f>
        <v>3.57</v>
      </c>
      <c r="L3" s="28">
        <v>2.89</v>
      </c>
      <c r="M3" s="28"/>
      <c r="N3" s="28">
        <v>2.31</v>
      </c>
      <c r="O3" s="29"/>
      <c r="P3" s="28">
        <f>SUM(C3:L3)/9</f>
        <v>3.1877777777777774</v>
      </c>
      <c r="Q3" s="30">
        <f aca="true" t="shared" si="0" ref="Q3:Q8">((P3-N3)/((N3)))</f>
        <v>0.37999037999037977</v>
      </c>
    </row>
    <row r="4" spans="1:17" ht="15">
      <c r="A4" s="24" t="s">
        <v>49</v>
      </c>
      <c r="B4" s="31" t="s">
        <v>20</v>
      </c>
      <c r="C4" s="32">
        <v>3.45</v>
      </c>
      <c r="D4" s="32">
        <v>1.89</v>
      </c>
      <c r="E4" s="32" t="s">
        <v>63</v>
      </c>
      <c r="F4" s="32">
        <v>3.99</v>
      </c>
      <c r="G4" s="32">
        <v>2.25</v>
      </c>
      <c r="H4" s="32">
        <v>3.44</v>
      </c>
      <c r="I4" s="32">
        <v>3.59</v>
      </c>
      <c r="J4" s="32">
        <v>3.65</v>
      </c>
      <c r="K4" s="32">
        <v>3.73</v>
      </c>
      <c r="L4" s="32">
        <v>2.99</v>
      </c>
      <c r="M4" s="32"/>
      <c r="N4" s="32">
        <v>2.44</v>
      </c>
      <c r="O4" s="32"/>
      <c r="P4" s="32">
        <f>SUM(C4:L4)/9</f>
        <v>3.2199999999999998</v>
      </c>
      <c r="Q4" s="33">
        <f t="shared" si="0"/>
        <v>0.3196721311475409</v>
      </c>
    </row>
    <row r="5" spans="1:17" ht="15">
      <c r="A5" s="15" t="s">
        <v>24</v>
      </c>
      <c r="B5" s="11" t="s">
        <v>21</v>
      </c>
      <c r="C5" s="28" t="s">
        <v>63</v>
      </c>
      <c r="D5" s="28">
        <v>5.45</v>
      </c>
      <c r="E5" s="28">
        <v>6.29</v>
      </c>
      <c r="F5" s="28">
        <f>(6.95+5.85+7.99)/3</f>
        <v>6.93</v>
      </c>
      <c r="G5" s="28">
        <f>(7.99+7.59+8)/3</f>
        <v>7.859999999999999</v>
      </c>
      <c r="H5" s="28">
        <f>30.96/4</f>
        <v>7.74</v>
      </c>
      <c r="I5" s="28">
        <f>(5.99+5.99+5.79+7.49+7.99+2.99)/6</f>
        <v>6.04</v>
      </c>
      <c r="J5" s="28">
        <f>(8.29+6.69+7.97)/3</f>
        <v>7.6499999999999995</v>
      </c>
      <c r="K5" s="28">
        <f>(8.19+8.59+8.35+5.99)/4</f>
        <v>7.780000000000001</v>
      </c>
      <c r="L5" s="28">
        <f>(6.49+5.59+6.49+6.99)/4</f>
        <v>6.390000000000001</v>
      </c>
      <c r="M5" s="28"/>
      <c r="N5" s="28">
        <v>4.31</v>
      </c>
      <c r="O5" s="29"/>
      <c r="P5" s="28">
        <f>SUM(C5:L5)/9</f>
        <v>6.903333333333333</v>
      </c>
      <c r="Q5" s="30">
        <f t="shared" si="0"/>
        <v>0.6017014694508895</v>
      </c>
    </row>
    <row r="6" spans="1:17" ht="15">
      <c r="A6" s="25" t="s">
        <v>1</v>
      </c>
      <c r="B6" s="26" t="s">
        <v>22</v>
      </c>
      <c r="C6" s="32">
        <v>3.74</v>
      </c>
      <c r="D6" s="32">
        <v>3.72</v>
      </c>
      <c r="E6" s="32">
        <v>3.68</v>
      </c>
      <c r="F6" s="32">
        <v>3.99</v>
      </c>
      <c r="G6" s="32">
        <v>2.49</v>
      </c>
      <c r="H6" s="32">
        <v>4.13</v>
      </c>
      <c r="I6" s="32">
        <f>(3.99+4.35+5.19+5.99+6.99+7.99)/6</f>
        <v>5.750000000000001</v>
      </c>
      <c r="J6" s="32">
        <f>(4.89+3.99+3.95)/3</f>
        <v>4.276666666666666</v>
      </c>
      <c r="K6" s="32">
        <f>(3.79+3.99+4.49)/3</f>
        <v>4.09</v>
      </c>
      <c r="L6" s="32">
        <f>(2.65+4.09+2.65+4.99+3.85+3.99)/6</f>
        <v>3.703333333333333</v>
      </c>
      <c r="M6" s="32"/>
      <c r="N6" s="32">
        <v>3.29</v>
      </c>
      <c r="O6" s="32"/>
      <c r="P6" s="32">
        <f>SUM(C6:L6)/10</f>
        <v>3.957</v>
      </c>
      <c r="Q6" s="33">
        <f t="shared" si="0"/>
        <v>0.20273556231003034</v>
      </c>
    </row>
    <row r="7" spans="1:17" ht="15">
      <c r="A7" s="16" t="s">
        <v>25</v>
      </c>
      <c r="B7" s="11" t="s">
        <v>26</v>
      </c>
      <c r="C7" s="28">
        <v>5.19</v>
      </c>
      <c r="D7" s="28">
        <v>5.45</v>
      </c>
      <c r="E7" s="28">
        <v>5.57</v>
      </c>
      <c r="F7" s="28">
        <v>6.59</v>
      </c>
      <c r="G7" s="28">
        <f>(8.1+5.19+5.45)/3</f>
        <v>6.246666666666666</v>
      </c>
      <c r="H7" s="28">
        <v>4.66</v>
      </c>
      <c r="I7" s="34">
        <f>(5.85+5.69+4.29)/3</f>
        <v>5.276666666666666</v>
      </c>
      <c r="J7" s="28">
        <v>5.09</v>
      </c>
      <c r="K7" s="28">
        <f>(4.75+7.29)/2</f>
        <v>6.02</v>
      </c>
      <c r="L7" s="28">
        <f>(5.69+5.69+4.79)/3</f>
        <v>5.390000000000001</v>
      </c>
      <c r="M7" s="28"/>
      <c r="N7" s="28">
        <v>2.81</v>
      </c>
      <c r="O7" s="29"/>
      <c r="P7" s="28">
        <f>SUM(C7:L7)/10</f>
        <v>5.548333333333332</v>
      </c>
      <c r="Q7" s="30">
        <f t="shared" si="0"/>
        <v>0.9744958481613281</v>
      </c>
    </row>
    <row r="8" spans="1:17" ht="15">
      <c r="A8" s="24" t="s">
        <v>53</v>
      </c>
      <c r="B8" s="31" t="s">
        <v>31</v>
      </c>
      <c r="C8" s="32">
        <v>14.58</v>
      </c>
      <c r="D8" s="32">
        <v>8.5</v>
      </c>
      <c r="E8" s="32">
        <v>9.66</v>
      </c>
      <c r="F8" s="32">
        <v>10.72</v>
      </c>
      <c r="G8" s="32">
        <v>6.33</v>
      </c>
      <c r="H8" s="32">
        <v>10.55</v>
      </c>
      <c r="I8" s="32">
        <v>10.47</v>
      </c>
      <c r="J8" s="32">
        <v>13.39</v>
      </c>
      <c r="K8" s="32">
        <v>9.47</v>
      </c>
      <c r="L8" s="32">
        <v>10.85</v>
      </c>
      <c r="M8" s="32"/>
      <c r="N8" s="32">
        <v>2.7</v>
      </c>
      <c r="O8" s="32"/>
      <c r="P8" s="32">
        <f>SUM(C8:L8)/10</f>
        <v>10.451999999999998</v>
      </c>
      <c r="Q8" s="33">
        <f t="shared" si="0"/>
        <v>2.87111111111111</v>
      </c>
    </row>
    <row r="9" spans="1:17" ht="15">
      <c r="A9" s="14" t="s">
        <v>54</v>
      </c>
      <c r="B9" s="35" t="s">
        <v>31</v>
      </c>
      <c r="C9" s="29">
        <v>19.55</v>
      </c>
      <c r="D9" s="29">
        <v>21.34</v>
      </c>
      <c r="E9" s="29">
        <v>20.29</v>
      </c>
      <c r="F9" s="29">
        <v>20.13</v>
      </c>
      <c r="G9" s="29">
        <v>17.79</v>
      </c>
      <c r="H9" s="29">
        <v>11.94</v>
      </c>
      <c r="I9" s="29">
        <v>19.64</v>
      </c>
      <c r="J9" s="29">
        <v>20.33</v>
      </c>
      <c r="K9" s="29">
        <v>15.95</v>
      </c>
      <c r="L9" s="29">
        <v>21.06</v>
      </c>
      <c r="M9" s="29"/>
      <c r="N9" s="28">
        <v>7.66</v>
      </c>
      <c r="O9" s="29"/>
      <c r="P9" s="28">
        <v>18.802</v>
      </c>
      <c r="Q9" s="30">
        <v>1.454569190600522</v>
      </c>
    </row>
    <row r="10" spans="1:17" ht="15">
      <c r="A10" s="24" t="s">
        <v>55</v>
      </c>
      <c r="B10" s="31" t="s">
        <v>31</v>
      </c>
      <c r="C10" s="32">
        <v>5.86</v>
      </c>
      <c r="D10" s="32">
        <v>2.99</v>
      </c>
      <c r="E10" s="32">
        <v>5.85</v>
      </c>
      <c r="F10" s="32">
        <v>7.86</v>
      </c>
      <c r="G10" s="32">
        <v>7.02</v>
      </c>
      <c r="H10" s="32">
        <v>6.01</v>
      </c>
      <c r="I10" s="32">
        <v>6.64</v>
      </c>
      <c r="J10" s="32">
        <v>7.43</v>
      </c>
      <c r="K10" s="32">
        <v>7.6</v>
      </c>
      <c r="L10" s="32">
        <v>4.65</v>
      </c>
      <c r="M10" s="32"/>
      <c r="N10" s="32">
        <v>1.86</v>
      </c>
      <c r="O10" s="32"/>
      <c r="P10" s="32">
        <v>6.191000000000001</v>
      </c>
      <c r="Q10" s="33">
        <v>2.328494623655914</v>
      </c>
    </row>
    <row r="11" spans="1:17" ht="15">
      <c r="A11" s="16" t="s">
        <v>7</v>
      </c>
      <c r="B11" s="11" t="s">
        <v>31</v>
      </c>
      <c r="C11" s="28">
        <v>7.23</v>
      </c>
      <c r="D11" s="28">
        <v>6.3</v>
      </c>
      <c r="E11" s="28">
        <v>7.385000000000001</v>
      </c>
      <c r="F11" s="28">
        <v>9.2025</v>
      </c>
      <c r="G11" s="28">
        <v>9.5375</v>
      </c>
      <c r="H11" s="28">
        <v>5.5275</v>
      </c>
      <c r="I11" s="28">
        <v>6.156666666666666</v>
      </c>
      <c r="J11" s="28">
        <v>9.265</v>
      </c>
      <c r="K11" s="28" t="s">
        <v>63</v>
      </c>
      <c r="L11" s="28">
        <v>5.176666666666667</v>
      </c>
      <c r="M11" s="28"/>
      <c r="N11" s="28">
        <v>3.77</v>
      </c>
      <c r="O11" s="29"/>
      <c r="P11" s="28">
        <v>7.3089814814814815</v>
      </c>
      <c r="Q11" s="30">
        <v>0.9387218783770508</v>
      </c>
    </row>
    <row r="12" spans="1:17" ht="15">
      <c r="A12" s="25" t="s">
        <v>8</v>
      </c>
      <c r="B12" s="26" t="s">
        <v>35</v>
      </c>
      <c r="C12" s="32">
        <v>8.94</v>
      </c>
      <c r="D12" s="32">
        <v>10.29</v>
      </c>
      <c r="E12" s="32">
        <v>8.96</v>
      </c>
      <c r="F12" s="32">
        <v>11.99</v>
      </c>
      <c r="G12" s="32">
        <v>4.54</v>
      </c>
      <c r="H12" s="32">
        <v>5.24</v>
      </c>
      <c r="I12" s="32">
        <v>12.04</v>
      </c>
      <c r="J12" s="32">
        <v>17.39</v>
      </c>
      <c r="K12" s="32">
        <v>12.99</v>
      </c>
      <c r="L12" s="32">
        <v>10.523333333333333</v>
      </c>
      <c r="M12" s="32"/>
      <c r="N12" s="32">
        <v>4.9</v>
      </c>
      <c r="O12" s="32"/>
      <c r="P12" s="32">
        <v>10.290333333333333</v>
      </c>
      <c r="Q12" s="33">
        <v>1.100068027210884</v>
      </c>
    </row>
    <row r="13" spans="1:17" ht="15">
      <c r="A13" s="16" t="s">
        <v>9</v>
      </c>
      <c r="B13" s="11" t="s">
        <v>31</v>
      </c>
      <c r="C13" s="28">
        <v>3.05</v>
      </c>
      <c r="D13" s="28">
        <v>3.67</v>
      </c>
      <c r="E13" s="28">
        <v>3.25</v>
      </c>
      <c r="F13" s="28">
        <v>5.89</v>
      </c>
      <c r="G13" s="28">
        <v>8.120000000000001</v>
      </c>
      <c r="H13" s="28">
        <v>4.99</v>
      </c>
      <c r="I13" s="28">
        <v>5.976666666666667</v>
      </c>
      <c r="J13" s="28">
        <v>5.79</v>
      </c>
      <c r="K13" s="28">
        <v>4.77</v>
      </c>
      <c r="L13" s="28">
        <v>3.49</v>
      </c>
      <c r="M13" s="28"/>
      <c r="N13" s="28">
        <v>1.78</v>
      </c>
      <c r="O13" s="29"/>
      <c r="P13" s="28">
        <v>4.899666666666667</v>
      </c>
      <c r="Q13" s="30">
        <v>1.7526217228464418</v>
      </c>
    </row>
    <row r="14" spans="1:17" ht="15">
      <c r="A14" s="24" t="s">
        <v>51</v>
      </c>
      <c r="B14" s="31" t="s">
        <v>31</v>
      </c>
      <c r="C14" s="32">
        <v>5.95</v>
      </c>
      <c r="D14" s="32">
        <v>3.06</v>
      </c>
      <c r="E14" s="32">
        <v>3.89</v>
      </c>
      <c r="F14" s="32">
        <v>6.91</v>
      </c>
      <c r="G14" s="32">
        <v>2.04</v>
      </c>
      <c r="H14" s="32">
        <v>2.49</v>
      </c>
      <c r="I14" s="32">
        <v>5.45</v>
      </c>
      <c r="J14" s="32">
        <v>3.52</v>
      </c>
      <c r="K14" s="32">
        <v>5.14</v>
      </c>
      <c r="L14" s="32">
        <v>4.69</v>
      </c>
      <c r="M14" s="32"/>
      <c r="N14" s="32">
        <v>1.69</v>
      </c>
      <c r="O14" s="32"/>
      <c r="P14" s="32">
        <v>4.314</v>
      </c>
      <c r="Q14" s="33">
        <v>1.5526627218934912</v>
      </c>
    </row>
    <row r="15" spans="1:17" ht="15">
      <c r="A15" s="14" t="s">
        <v>52</v>
      </c>
      <c r="B15" s="35" t="s">
        <v>31</v>
      </c>
      <c r="C15" s="29">
        <v>4.59</v>
      </c>
      <c r="D15" s="29">
        <v>7.14</v>
      </c>
      <c r="E15" s="29">
        <v>3.91</v>
      </c>
      <c r="F15" s="29">
        <v>10.22</v>
      </c>
      <c r="G15" s="29">
        <v>3.94</v>
      </c>
      <c r="H15" s="29">
        <v>6.16</v>
      </c>
      <c r="I15" s="29">
        <v>6.27</v>
      </c>
      <c r="J15" s="29">
        <v>5.32</v>
      </c>
      <c r="K15" s="29">
        <v>6.99</v>
      </c>
      <c r="L15" s="29">
        <v>4.73</v>
      </c>
      <c r="M15" s="29"/>
      <c r="N15" s="28">
        <v>2.62</v>
      </c>
      <c r="O15" s="29"/>
      <c r="P15" s="28">
        <v>5.927000000000001</v>
      </c>
      <c r="Q15" s="30">
        <v>1.2622137404580156</v>
      </c>
    </row>
    <row r="16" spans="1:17" ht="15">
      <c r="A16" s="24" t="s">
        <v>57</v>
      </c>
      <c r="B16" s="31" t="s">
        <v>29</v>
      </c>
      <c r="C16" s="32">
        <v>3.69</v>
      </c>
      <c r="D16" s="32">
        <v>3.39</v>
      </c>
      <c r="E16" s="32">
        <v>3.06</v>
      </c>
      <c r="F16" s="32">
        <v>3.58</v>
      </c>
      <c r="G16" s="32">
        <v>4.26</v>
      </c>
      <c r="H16" s="32">
        <v>2.88</v>
      </c>
      <c r="I16" s="32">
        <v>3.27</v>
      </c>
      <c r="J16" s="32">
        <v>4.09</v>
      </c>
      <c r="K16" s="32">
        <v>4.12</v>
      </c>
      <c r="L16" s="32">
        <v>4.18</v>
      </c>
      <c r="M16" s="32"/>
      <c r="N16" s="32">
        <v>1.2</v>
      </c>
      <c r="O16" s="32"/>
      <c r="P16" s="32">
        <v>3.6519999999999997</v>
      </c>
      <c r="Q16" s="33">
        <v>2.0433333333333334</v>
      </c>
    </row>
    <row r="17" spans="1:17" ht="15">
      <c r="A17" s="16" t="s">
        <v>3</v>
      </c>
      <c r="B17" s="11" t="s">
        <v>28</v>
      </c>
      <c r="C17" s="28">
        <v>4.69</v>
      </c>
      <c r="D17" s="28">
        <v>3.79</v>
      </c>
      <c r="E17" s="28">
        <v>4.25</v>
      </c>
      <c r="F17" s="28">
        <v>4.19</v>
      </c>
      <c r="G17" s="28">
        <v>5.65</v>
      </c>
      <c r="H17" s="28">
        <v>5.6433333333333335</v>
      </c>
      <c r="I17" s="28">
        <v>3.8200000000000003</v>
      </c>
      <c r="J17" s="28">
        <v>5.16</v>
      </c>
      <c r="K17" s="28">
        <v>4.293333333333334</v>
      </c>
      <c r="L17" s="28">
        <v>5.896666666666666</v>
      </c>
      <c r="M17" s="28"/>
      <c r="N17" s="28">
        <v>1.49</v>
      </c>
      <c r="O17" s="29"/>
      <c r="P17" s="28">
        <v>4.738333333333333</v>
      </c>
      <c r="Q17" s="30">
        <v>2.180089485458613</v>
      </c>
    </row>
    <row r="18" spans="1:17" ht="15">
      <c r="A18" s="24" t="s">
        <v>58</v>
      </c>
      <c r="B18" s="31" t="s">
        <v>20</v>
      </c>
      <c r="C18" s="32">
        <v>9.24</v>
      </c>
      <c r="D18" s="32">
        <v>7.14</v>
      </c>
      <c r="E18" s="32">
        <v>7.72</v>
      </c>
      <c r="F18" s="32">
        <v>7.82</v>
      </c>
      <c r="G18" s="32">
        <v>8.97</v>
      </c>
      <c r="H18" s="32">
        <v>7.47</v>
      </c>
      <c r="I18" s="32">
        <v>6.99</v>
      </c>
      <c r="J18" s="32">
        <v>8.22</v>
      </c>
      <c r="K18" s="32">
        <v>8.25</v>
      </c>
      <c r="L18" s="32">
        <v>6.64</v>
      </c>
      <c r="M18" s="32"/>
      <c r="N18" s="32">
        <v>3.31</v>
      </c>
      <c r="O18" s="32"/>
      <c r="P18" s="32">
        <v>7.845999999999999</v>
      </c>
      <c r="Q18" s="33">
        <v>1.3703927492447128</v>
      </c>
    </row>
    <row r="19" spans="1:17" ht="15">
      <c r="A19" s="16" t="s">
        <v>2</v>
      </c>
      <c r="B19" s="11" t="s">
        <v>27</v>
      </c>
      <c r="C19" s="28">
        <v>6.66</v>
      </c>
      <c r="D19" s="28">
        <v>4.89</v>
      </c>
      <c r="E19" s="28">
        <v>5.61</v>
      </c>
      <c r="F19" s="28">
        <v>5.42</v>
      </c>
      <c r="G19" s="28">
        <v>5.75</v>
      </c>
      <c r="H19" s="28">
        <v>6.23</v>
      </c>
      <c r="I19" s="28">
        <v>5.529999999999999</v>
      </c>
      <c r="J19" s="28">
        <v>7.68</v>
      </c>
      <c r="K19" s="28">
        <v>6.5875</v>
      </c>
      <c r="L19" s="28">
        <v>5.343333333333334</v>
      </c>
      <c r="M19" s="28"/>
      <c r="N19" s="28">
        <v>3.68</v>
      </c>
      <c r="O19" s="29"/>
      <c r="P19" s="28">
        <v>5.970083333333333</v>
      </c>
      <c r="Q19" s="30">
        <v>0.6223052536231883</v>
      </c>
    </row>
    <row r="20" spans="1:17" ht="15">
      <c r="A20" s="25" t="s">
        <v>134</v>
      </c>
      <c r="B20" s="26" t="s">
        <v>27</v>
      </c>
      <c r="C20" s="32">
        <v>4.57</v>
      </c>
      <c r="D20" s="32">
        <v>3.49</v>
      </c>
      <c r="E20" s="32">
        <v>3.59</v>
      </c>
      <c r="F20" s="32" t="s">
        <v>63</v>
      </c>
      <c r="G20" s="32">
        <v>4.045</v>
      </c>
      <c r="H20" s="32">
        <v>3.59</v>
      </c>
      <c r="I20" s="32">
        <v>3.49</v>
      </c>
      <c r="J20" s="32">
        <v>3.59</v>
      </c>
      <c r="K20" s="32">
        <v>4.12</v>
      </c>
      <c r="L20" s="32">
        <v>3.67</v>
      </c>
      <c r="M20" s="32"/>
      <c r="N20" s="32">
        <v>1.43</v>
      </c>
      <c r="O20" s="32"/>
      <c r="P20" s="32">
        <v>3.795</v>
      </c>
      <c r="Q20" s="33">
        <v>1.653846153846154</v>
      </c>
    </row>
    <row r="21" spans="1:17" ht="15">
      <c r="A21" s="14" t="s">
        <v>50</v>
      </c>
      <c r="B21" s="35" t="s">
        <v>48</v>
      </c>
      <c r="C21" s="29">
        <v>6.49</v>
      </c>
      <c r="D21" s="29">
        <v>5.12</v>
      </c>
      <c r="E21" s="29">
        <v>6.22</v>
      </c>
      <c r="F21" s="29">
        <v>7.11</v>
      </c>
      <c r="G21" s="29">
        <v>6.61</v>
      </c>
      <c r="H21" s="29">
        <v>6.46</v>
      </c>
      <c r="I21" s="29">
        <v>6.79</v>
      </c>
      <c r="J21" s="29">
        <v>6.28</v>
      </c>
      <c r="K21" s="29">
        <v>6.17</v>
      </c>
      <c r="L21" s="29">
        <v>6.1</v>
      </c>
      <c r="M21" s="29"/>
      <c r="N21" s="28">
        <v>2.7</v>
      </c>
      <c r="O21" s="29"/>
      <c r="P21" s="28">
        <v>6.335</v>
      </c>
      <c r="Q21" s="30">
        <v>1.346296296296296</v>
      </c>
    </row>
    <row r="22" spans="1:17" ht="15">
      <c r="A22" s="24" t="s">
        <v>59</v>
      </c>
      <c r="B22" s="31" t="s">
        <v>60</v>
      </c>
      <c r="C22" s="32">
        <v>11.87</v>
      </c>
      <c r="D22" s="32">
        <v>11.29</v>
      </c>
      <c r="E22" s="32">
        <v>11.29</v>
      </c>
      <c r="F22" s="32">
        <v>13.99</v>
      </c>
      <c r="G22" s="32">
        <v>12.77</v>
      </c>
      <c r="H22" s="32">
        <v>12.74</v>
      </c>
      <c r="I22" s="32">
        <v>10.02</v>
      </c>
      <c r="J22" s="32">
        <v>13.54</v>
      </c>
      <c r="K22" s="32">
        <v>12.79</v>
      </c>
      <c r="L22" s="32">
        <v>11.09</v>
      </c>
      <c r="M22" s="32"/>
      <c r="N22" s="32">
        <v>6.6</v>
      </c>
      <c r="O22" s="32"/>
      <c r="P22" s="32">
        <v>12.139</v>
      </c>
      <c r="Q22" s="33">
        <v>0.8392424242424242</v>
      </c>
    </row>
    <row r="23" spans="1:17" ht="15">
      <c r="A23" s="14" t="s">
        <v>61</v>
      </c>
      <c r="B23" s="35" t="s">
        <v>62</v>
      </c>
      <c r="C23" s="29">
        <v>2.77</v>
      </c>
      <c r="D23" s="29">
        <v>2.12</v>
      </c>
      <c r="E23" s="29">
        <v>2.22</v>
      </c>
      <c r="F23" s="29">
        <v>2.06</v>
      </c>
      <c r="G23" s="29">
        <v>2.09</v>
      </c>
      <c r="H23" s="29">
        <v>2.5</v>
      </c>
      <c r="I23" s="29">
        <v>2.18</v>
      </c>
      <c r="J23" s="29">
        <v>2.82</v>
      </c>
      <c r="K23" s="29">
        <v>2.36</v>
      </c>
      <c r="L23" s="29">
        <v>2.36</v>
      </c>
      <c r="M23" s="29"/>
      <c r="N23" s="28">
        <v>0.99</v>
      </c>
      <c r="O23" s="29"/>
      <c r="P23" s="28">
        <v>2.348</v>
      </c>
      <c r="Q23" s="30">
        <v>1.3717171717171717</v>
      </c>
    </row>
    <row r="24" spans="1:17" ht="16.5" customHeight="1">
      <c r="A24" s="25" t="s">
        <v>36</v>
      </c>
      <c r="B24" s="26" t="s">
        <v>31</v>
      </c>
      <c r="C24" s="32">
        <v>15.87</v>
      </c>
      <c r="D24" s="32">
        <v>12.04</v>
      </c>
      <c r="E24" s="32">
        <v>9.49</v>
      </c>
      <c r="F24" s="32">
        <v>12.690000000000001</v>
      </c>
      <c r="G24" s="32">
        <v>11.01</v>
      </c>
      <c r="H24" s="32">
        <v>10.49</v>
      </c>
      <c r="I24" s="32">
        <v>14.54</v>
      </c>
      <c r="J24" s="32">
        <v>10.629999999999999</v>
      </c>
      <c r="K24" s="32">
        <v>11.01</v>
      </c>
      <c r="L24" s="32">
        <v>8.46</v>
      </c>
      <c r="M24" s="32"/>
      <c r="N24" s="32">
        <v>9.39</v>
      </c>
      <c r="O24" s="32"/>
      <c r="P24" s="32">
        <v>11.623</v>
      </c>
      <c r="Q24" s="33">
        <v>0.2378061767838124</v>
      </c>
    </row>
    <row r="25" spans="1:17" ht="15">
      <c r="A25" s="16" t="s">
        <v>130</v>
      </c>
      <c r="B25" s="11" t="s">
        <v>31</v>
      </c>
      <c r="C25" s="28">
        <v>15.42</v>
      </c>
      <c r="D25" s="28">
        <v>18.51</v>
      </c>
      <c r="E25" s="28">
        <v>15.89</v>
      </c>
      <c r="F25" s="28">
        <v>7.49</v>
      </c>
      <c r="G25" s="28">
        <v>14.575</v>
      </c>
      <c r="H25" s="28">
        <v>16.99</v>
      </c>
      <c r="I25" s="28">
        <v>7.09</v>
      </c>
      <c r="J25" s="28">
        <v>17.99</v>
      </c>
      <c r="K25" s="28">
        <v>18.416666666666668</v>
      </c>
      <c r="L25" s="28">
        <v>15.540000000000001</v>
      </c>
      <c r="M25" s="28"/>
      <c r="N25" s="28">
        <v>11.21</v>
      </c>
      <c r="O25" s="29"/>
      <c r="P25" s="28">
        <v>14.791166666666665</v>
      </c>
      <c r="Q25" s="30">
        <v>0.3194617900683911</v>
      </c>
    </row>
    <row r="26" spans="1:17" ht="15">
      <c r="A26" s="24" t="s">
        <v>42</v>
      </c>
      <c r="B26" s="31" t="s">
        <v>27</v>
      </c>
      <c r="C26" s="32">
        <v>11.77</v>
      </c>
      <c r="D26" s="32">
        <v>8.23</v>
      </c>
      <c r="E26" s="32">
        <v>10.16</v>
      </c>
      <c r="F26" s="32">
        <v>10.65</v>
      </c>
      <c r="G26" s="32">
        <v>10.93</v>
      </c>
      <c r="H26" s="32">
        <v>10.26</v>
      </c>
      <c r="I26" s="32">
        <v>10.07</v>
      </c>
      <c r="J26" s="32">
        <v>12.09</v>
      </c>
      <c r="K26" s="32">
        <v>12.21</v>
      </c>
      <c r="L26" s="32">
        <v>9.54</v>
      </c>
      <c r="M26" s="32"/>
      <c r="N26" s="32">
        <v>5.26</v>
      </c>
      <c r="O26" s="32"/>
      <c r="P26" s="32">
        <v>10.591</v>
      </c>
      <c r="Q26" s="33">
        <v>1.0134980988593156</v>
      </c>
    </row>
    <row r="27" spans="1:17" ht="15">
      <c r="A27" s="14" t="s">
        <v>44</v>
      </c>
      <c r="B27" s="35" t="s">
        <v>43</v>
      </c>
      <c r="C27" s="29">
        <v>13.62</v>
      </c>
      <c r="D27" s="29">
        <v>16.09</v>
      </c>
      <c r="E27" s="29">
        <v>15.47</v>
      </c>
      <c r="F27" s="29">
        <v>15.44</v>
      </c>
      <c r="G27" s="29">
        <v>14.6</v>
      </c>
      <c r="H27" s="29">
        <v>12.58</v>
      </c>
      <c r="I27" s="29">
        <v>14.29</v>
      </c>
      <c r="J27" s="29">
        <v>12.29</v>
      </c>
      <c r="K27" s="29">
        <v>17.55</v>
      </c>
      <c r="L27" s="29">
        <v>12.69</v>
      </c>
      <c r="M27" s="29"/>
      <c r="N27" s="28">
        <v>10.42</v>
      </c>
      <c r="O27" s="29"/>
      <c r="P27" s="28">
        <v>14.462</v>
      </c>
      <c r="Q27" s="30">
        <v>0.3879078694817658</v>
      </c>
    </row>
    <row r="28" spans="1:17" ht="15">
      <c r="A28" s="24" t="s">
        <v>45</v>
      </c>
      <c r="B28" s="31" t="s">
        <v>46</v>
      </c>
      <c r="C28" s="32">
        <v>5.35</v>
      </c>
      <c r="D28" s="32">
        <v>6.35</v>
      </c>
      <c r="E28" s="32">
        <v>5.98</v>
      </c>
      <c r="F28" s="32">
        <v>6.79</v>
      </c>
      <c r="G28" s="32">
        <v>7.07</v>
      </c>
      <c r="H28" s="32">
        <v>6.37</v>
      </c>
      <c r="I28" s="32">
        <v>5.99</v>
      </c>
      <c r="J28" s="32">
        <v>5.27</v>
      </c>
      <c r="K28" s="32">
        <v>4.14</v>
      </c>
      <c r="L28" s="32">
        <v>5.61</v>
      </c>
      <c r="M28" s="32"/>
      <c r="N28" s="32">
        <v>3.75</v>
      </c>
      <c r="O28" s="32"/>
      <c r="P28" s="32">
        <v>5.892</v>
      </c>
      <c r="Q28" s="33">
        <v>0.5712</v>
      </c>
    </row>
    <row r="29" spans="1:17" ht="15.75" customHeight="1">
      <c r="A29" s="14" t="s">
        <v>47</v>
      </c>
      <c r="B29" s="35" t="s">
        <v>48</v>
      </c>
      <c r="C29" s="29">
        <v>6.84</v>
      </c>
      <c r="D29" s="29">
        <v>6.27</v>
      </c>
      <c r="E29" s="29">
        <v>4.72</v>
      </c>
      <c r="F29" s="29">
        <v>5.29</v>
      </c>
      <c r="G29" s="29">
        <v>6.54</v>
      </c>
      <c r="H29" s="29">
        <v>5.9</v>
      </c>
      <c r="I29" s="29">
        <v>6.22</v>
      </c>
      <c r="J29" s="29">
        <v>6.65</v>
      </c>
      <c r="K29" s="29">
        <v>6.1</v>
      </c>
      <c r="L29" s="29">
        <v>5.33</v>
      </c>
      <c r="M29" s="29"/>
      <c r="N29" s="28">
        <v>3.59</v>
      </c>
      <c r="O29" s="29"/>
      <c r="P29" s="28">
        <v>5.985999999999999</v>
      </c>
      <c r="Q29" s="30">
        <v>0.6674094707520889</v>
      </c>
    </row>
    <row r="30" spans="1:17" ht="15">
      <c r="A30" s="24" t="s">
        <v>39</v>
      </c>
      <c r="B30" s="31" t="s">
        <v>30</v>
      </c>
      <c r="C30" s="32">
        <v>4</v>
      </c>
      <c r="D30" s="32">
        <v>4.29</v>
      </c>
      <c r="E30" s="32">
        <v>5.49</v>
      </c>
      <c r="F30" s="32">
        <v>5.79</v>
      </c>
      <c r="G30" s="32">
        <v>4.19</v>
      </c>
      <c r="H30" s="32">
        <v>4.86</v>
      </c>
      <c r="I30" s="32">
        <v>5.69</v>
      </c>
      <c r="J30" s="32">
        <v>4.96</v>
      </c>
      <c r="K30" s="32">
        <v>4.81</v>
      </c>
      <c r="L30" s="32">
        <v>4.94</v>
      </c>
      <c r="M30" s="32"/>
      <c r="N30" s="32">
        <v>2.87</v>
      </c>
      <c r="O30" s="32"/>
      <c r="P30" s="32">
        <v>4.902</v>
      </c>
      <c r="Q30" s="33">
        <v>0.7080139372822299</v>
      </c>
    </row>
    <row r="31" spans="1:17" ht="15">
      <c r="A31" s="14" t="s">
        <v>56</v>
      </c>
      <c r="B31" s="35" t="s">
        <v>31</v>
      </c>
      <c r="C31" s="29">
        <v>7.89</v>
      </c>
      <c r="D31" s="29">
        <v>4.79</v>
      </c>
      <c r="E31" s="29">
        <v>5.69</v>
      </c>
      <c r="F31" s="29">
        <v>6.66</v>
      </c>
      <c r="G31" s="29">
        <v>7.11</v>
      </c>
      <c r="H31" s="29">
        <v>4.99</v>
      </c>
      <c r="I31" s="29">
        <v>6.61</v>
      </c>
      <c r="J31" s="29">
        <v>6.29</v>
      </c>
      <c r="K31" s="29">
        <v>7.99</v>
      </c>
      <c r="L31" s="29">
        <v>5.49</v>
      </c>
      <c r="M31" s="29"/>
      <c r="N31" s="28">
        <v>2.42</v>
      </c>
      <c r="O31" s="29"/>
      <c r="P31" s="28">
        <v>6.351000000000001</v>
      </c>
      <c r="Q31" s="30">
        <v>1.6243801652892567</v>
      </c>
    </row>
    <row r="32" spans="1:17" ht="15">
      <c r="A32" s="25" t="s">
        <v>4</v>
      </c>
      <c r="B32" s="26" t="s">
        <v>32</v>
      </c>
      <c r="C32" s="32">
        <v>9.89</v>
      </c>
      <c r="D32" s="32">
        <v>8.39</v>
      </c>
      <c r="E32" s="32">
        <v>9.19</v>
      </c>
      <c r="F32" s="32">
        <v>9.87</v>
      </c>
      <c r="G32" s="32">
        <v>8.85</v>
      </c>
      <c r="H32" s="32">
        <v>8.89</v>
      </c>
      <c r="I32" s="32">
        <v>8.89</v>
      </c>
      <c r="J32" s="32">
        <v>9.855</v>
      </c>
      <c r="K32" s="32">
        <v>10.004999999999999</v>
      </c>
      <c r="L32" s="32">
        <v>8.120000000000001</v>
      </c>
      <c r="M32" s="32"/>
      <c r="N32" s="32">
        <v>3.14</v>
      </c>
      <c r="O32" s="32"/>
      <c r="P32" s="32">
        <v>9.195</v>
      </c>
      <c r="Q32" s="33">
        <v>1.9283439490445857</v>
      </c>
    </row>
    <row r="33" spans="1:17" ht="15">
      <c r="A33" s="16" t="s">
        <v>5</v>
      </c>
      <c r="B33" s="11" t="s">
        <v>33</v>
      </c>
      <c r="C33" s="28">
        <v>1.69</v>
      </c>
      <c r="D33" s="28">
        <v>1.24</v>
      </c>
      <c r="E33" s="28">
        <v>1.29</v>
      </c>
      <c r="F33" s="28">
        <v>1.22</v>
      </c>
      <c r="G33" s="28">
        <v>1.4900000000000002</v>
      </c>
      <c r="H33" s="28">
        <v>1.4899999999999998</v>
      </c>
      <c r="I33" s="28">
        <v>1.53</v>
      </c>
      <c r="J33" s="28">
        <v>1.54</v>
      </c>
      <c r="K33" s="28">
        <v>1.1775</v>
      </c>
      <c r="L33" s="28">
        <v>1.2619999999999998</v>
      </c>
      <c r="M33" s="28"/>
      <c r="N33" s="28">
        <v>0.84</v>
      </c>
      <c r="O33" s="29"/>
      <c r="P33" s="28">
        <v>1.39295</v>
      </c>
      <c r="Q33" s="30">
        <v>0.6582738095238094</v>
      </c>
    </row>
    <row r="34" spans="1:17" ht="15">
      <c r="A34" s="24" t="s">
        <v>40</v>
      </c>
      <c r="B34" s="31" t="s">
        <v>41</v>
      </c>
      <c r="C34" s="32">
        <v>153.76</v>
      </c>
      <c r="D34" s="32">
        <v>133.84</v>
      </c>
      <c r="E34" s="32">
        <v>133.99</v>
      </c>
      <c r="F34" s="32">
        <v>144.26</v>
      </c>
      <c r="G34" s="32">
        <v>163</v>
      </c>
      <c r="H34" s="32" t="s">
        <v>63</v>
      </c>
      <c r="I34" s="32">
        <v>151.85</v>
      </c>
      <c r="J34" s="32">
        <v>151.16</v>
      </c>
      <c r="K34" s="32">
        <v>146.41</v>
      </c>
      <c r="L34" s="32">
        <v>150.85</v>
      </c>
      <c r="M34" s="32"/>
      <c r="N34" s="32">
        <v>85.8</v>
      </c>
      <c r="O34" s="32"/>
      <c r="P34" s="32">
        <v>147.68</v>
      </c>
      <c r="Q34" s="33">
        <v>0.7212121212121213</v>
      </c>
    </row>
    <row r="35" spans="1:17" ht="15">
      <c r="A35" s="14"/>
      <c r="B35" s="3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0"/>
    </row>
    <row r="36" spans="1:16" ht="15">
      <c r="A36" s="41" t="s">
        <v>119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9"/>
      <c r="P36" s="10"/>
    </row>
    <row r="37" spans="1:18" ht="15.75" customHeight="1">
      <c r="A37" s="22" t="s">
        <v>131</v>
      </c>
      <c r="J37" s="18"/>
      <c r="K37" s="18"/>
      <c r="L37" s="18"/>
      <c r="M37" s="18"/>
      <c r="N37" s="18"/>
      <c r="O37" s="19"/>
      <c r="P37" s="18"/>
      <c r="Q37" s="20"/>
      <c r="R37" s="20"/>
    </row>
    <row r="38" spans="1:18" ht="12.75" customHeight="1">
      <c r="A38" s="49" t="s">
        <v>114</v>
      </c>
      <c r="B38" s="49"/>
      <c r="C38" s="49"/>
      <c r="D38" s="49"/>
      <c r="E38" s="49"/>
      <c r="F38" s="49"/>
      <c r="G38" s="49"/>
      <c r="H38" s="49"/>
      <c r="I38" s="18"/>
      <c r="J38" s="18"/>
      <c r="K38" s="18"/>
      <c r="L38" s="18"/>
      <c r="M38" s="18"/>
      <c r="N38" s="18"/>
      <c r="O38" s="19"/>
      <c r="P38" s="18"/>
      <c r="Q38" s="40"/>
      <c r="R38" s="20"/>
    </row>
    <row r="39" spans="1:18" ht="12.75" customHeight="1">
      <c r="A39" s="49" t="s">
        <v>129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20"/>
      <c r="R39" s="20"/>
    </row>
    <row r="40" spans="1:18" ht="13.5" customHeight="1">
      <c r="A40" s="50" t="s">
        <v>64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2"/>
      <c r="N40" s="23"/>
      <c r="O40" s="20"/>
      <c r="P40" s="23"/>
      <c r="Q40" s="20"/>
      <c r="R40" s="20"/>
    </row>
    <row r="41" ht="15" customHeight="1">
      <c r="A41" s="23" t="s">
        <v>132</v>
      </c>
    </row>
    <row r="42" spans="1:18" ht="15">
      <c r="A42" s="49" t="s">
        <v>115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5">
      <c r="A43" s="23" t="s">
        <v>116</v>
      </c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8"/>
      <c r="O43" s="19"/>
      <c r="P43" s="18"/>
      <c r="Q43" s="20"/>
      <c r="R43" s="20"/>
    </row>
    <row r="44" spans="1:18" ht="15" customHeight="1">
      <c r="A44" s="49" t="s">
        <v>127</v>
      </c>
      <c r="B44" s="49"/>
      <c r="C44" s="49"/>
      <c r="D44" s="49"/>
      <c r="E44" s="49"/>
      <c r="F44" s="49"/>
      <c r="G44" s="49"/>
      <c r="H44" s="49"/>
      <c r="I44" s="49"/>
      <c r="J44" s="19"/>
      <c r="K44" s="19"/>
      <c r="L44" s="19"/>
      <c r="M44" s="19"/>
      <c r="N44" s="18"/>
      <c r="O44" s="19"/>
      <c r="P44" s="18"/>
      <c r="Q44" s="20"/>
      <c r="R44" s="20"/>
    </row>
    <row r="45" spans="10:16" ht="15">
      <c r="J45" s="9"/>
      <c r="K45" s="9"/>
      <c r="L45" s="9"/>
      <c r="M45" s="9"/>
      <c r="N45" s="10"/>
      <c r="O45" s="9"/>
      <c r="P45" s="10"/>
    </row>
    <row r="46" ht="15">
      <c r="A46" s="38" t="s">
        <v>117</v>
      </c>
    </row>
    <row r="47" spans="1:16" ht="15">
      <c r="A47" s="39" t="s">
        <v>118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9"/>
      <c r="P47" s="10"/>
    </row>
    <row r="48" spans="3:16" ht="1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9"/>
      <c r="P48" s="10"/>
    </row>
    <row r="49" spans="3:16" ht="1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9"/>
      <c r="P49" s="10"/>
    </row>
    <row r="50" spans="3:16" ht="1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10"/>
    </row>
    <row r="51" spans="3:16" ht="1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10"/>
    </row>
    <row r="52" spans="3:16" ht="1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9"/>
      <c r="P52" s="10"/>
    </row>
    <row r="53" spans="3:16" ht="1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9"/>
      <c r="P53" s="10"/>
    </row>
    <row r="54" spans="3:16" ht="1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9"/>
      <c r="P54" s="10"/>
    </row>
    <row r="55" spans="3:16" ht="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9"/>
      <c r="P55" s="10"/>
    </row>
    <row r="56" spans="3:16" ht="1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10"/>
    </row>
    <row r="57" spans="3:16" ht="1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9"/>
      <c r="P57" s="10"/>
    </row>
    <row r="58" spans="3:16" ht="1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10"/>
    </row>
    <row r="59" spans="3:16" ht="1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9"/>
      <c r="P59" s="10"/>
    </row>
    <row r="60" spans="3:16" ht="1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9"/>
      <c r="P60" s="10"/>
    </row>
    <row r="64" spans="1:2" ht="15">
      <c r="A64" s="5"/>
      <c r="B64" s="5"/>
    </row>
    <row r="65" spans="1:17" ht="15">
      <c r="A65" s="12"/>
      <c r="B65" s="12"/>
      <c r="P65" s="10"/>
      <c r="Q65" s="2"/>
    </row>
    <row r="77" spans="1:16" ht="15">
      <c r="A77" s="6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10"/>
      <c r="N77" s="10"/>
      <c r="O77" s="3"/>
      <c r="P77" s="10"/>
    </row>
    <row r="78" spans="1:16" ht="15">
      <c r="A78" s="11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10"/>
      <c r="N78" s="10"/>
      <c r="O78" s="3"/>
      <c r="P78" s="10"/>
    </row>
    <row r="79" spans="1:16" ht="15">
      <c r="A79" s="11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10"/>
      <c r="N79" s="10"/>
      <c r="O79" s="3"/>
      <c r="P79" s="10"/>
    </row>
    <row r="80" spans="1:16" ht="15">
      <c r="A80" s="6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10"/>
      <c r="N80" s="10"/>
      <c r="O80" s="3"/>
      <c r="P80" s="10"/>
    </row>
    <row r="81" spans="1:16" ht="15">
      <c r="A81" s="11"/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10"/>
      <c r="N81" s="10"/>
      <c r="O81" s="3"/>
      <c r="P81" s="10"/>
    </row>
    <row r="82" spans="1:16" ht="15">
      <c r="A82" s="6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10"/>
      <c r="N82" s="10"/>
      <c r="O82" s="3"/>
      <c r="P82" s="10"/>
    </row>
    <row r="83" spans="1:16" ht="15">
      <c r="A83" s="11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10"/>
      <c r="N83" s="10"/>
      <c r="O83" s="3"/>
      <c r="P83" s="10"/>
    </row>
    <row r="84" spans="1:16" ht="15">
      <c r="A84" s="45"/>
      <c r="B84" s="11"/>
      <c r="C84" s="4"/>
      <c r="D84" s="4"/>
      <c r="E84" s="4"/>
      <c r="F84" s="4"/>
      <c r="G84" s="4"/>
      <c r="H84" s="4"/>
      <c r="I84" s="4"/>
      <c r="J84" s="4"/>
      <c r="K84" s="4"/>
      <c r="L84" s="4"/>
      <c r="M84" s="10"/>
      <c r="N84" s="10"/>
      <c r="O84" s="3"/>
      <c r="P84" s="10"/>
    </row>
    <row r="85" spans="1:16" ht="15">
      <c r="A85" s="45"/>
      <c r="B85" s="11"/>
      <c r="C85" s="4"/>
      <c r="D85" s="4"/>
      <c r="E85" s="4"/>
      <c r="F85" s="4"/>
      <c r="G85" s="4"/>
      <c r="H85" s="4"/>
      <c r="I85" s="4"/>
      <c r="J85" s="4"/>
      <c r="K85" s="4"/>
      <c r="L85" s="4"/>
      <c r="M85" s="10"/>
      <c r="N85" s="10"/>
      <c r="O85" s="3"/>
      <c r="P85" s="10"/>
    </row>
    <row r="86" ht="15">
      <c r="A86" s="37"/>
    </row>
    <row r="87" ht="15">
      <c r="A87" s="37"/>
    </row>
    <row r="88" spans="1:16" ht="15">
      <c r="A88" s="6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10"/>
      <c r="N88" s="10"/>
      <c r="O88" s="3"/>
      <c r="P88" s="10"/>
    </row>
    <row r="89" spans="1:16" ht="15">
      <c r="A89" s="45"/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10"/>
      <c r="N89" s="10"/>
      <c r="O89" s="3"/>
      <c r="P89" s="10"/>
    </row>
    <row r="90" spans="1:16" ht="15">
      <c r="A90" s="45"/>
      <c r="B90" s="11"/>
      <c r="C90" s="4"/>
      <c r="D90" s="4"/>
      <c r="E90" s="4"/>
      <c r="F90" s="4"/>
      <c r="G90" s="4"/>
      <c r="H90" s="4"/>
      <c r="I90" s="4"/>
      <c r="J90" s="4"/>
      <c r="K90" s="4"/>
      <c r="L90" s="4"/>
      <c r="M90" s="10"/>
      <c r="N90" s="10"/>
      <c r="O90" s="3"/>
      <c r="P90" s="10"/>
    </row>
    <row r="91" spans="1:16" ht="15">
      <c r="A91" s="45"/>
      <c r="B91" s="11"/>
      <c r="C91" s="4"/>
      <c r="D91" s="4"/>
      <c r="E91" s="4"/>
      <c r="F91" s="4"/>
      <c r="G91" s="4"/>
      <c r="H91" s="4"/>
      <c r="I91" s="4"/>
      <c r="J91" s="4"/>
      <c r="K91" s="4"/>
      <c r="L91" s="4"/>
      <c r="M91" s="10"/>
      <c r="N91" s="10"/>
      <c r="O91" s="3"/>
      <c r="P91" s="10"/>
    </row>
    <row r="94" spans="1:16" ht="15">
      <c r="A94" s="6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10"/>
      <c r="N94" s="10"/>
      <c r="O94" s="3"/>
      <c r="P94" s="10"/>
    </row>
    <row r="95" spans="1:16" ht="15">
      <c r="A95" s="11"/>
      <c r="B95" s="11"/>
      <c r="C95" s="4"/>
      <c r="D95" s="4"/>
      <c r="E95" s="4"/>
      <c r="F95" s="4"/>
      <c r="G95" s="4"/>
      <c r="H95" s="4"/>
      <c r="I95" s="4"/>
      <c r="J95" s="4"/>
      <c r="K95" s="4"/>
      <c r="L95" s="4"/>
      <c r="M95" s="10"/>
      <c r="N95" s="10"/>
      <c r="O95" s="3"/>
      <c r="P95" s="10"/>
    </row>
    <row r="96" spans="1:16" ht="15">
      <c r="A96" s="6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10"/>
      <c r="N96" s="10"/>
      <c r="O96" s="3"/>
      <c r="P96" s="10"/>
    </row>
    <row r="97" spans="1:17" ht="15">
      <c r="A97" s="11"/>
      <c r="B97" s="11"/>
      <c r="C97" s="4"/>
      <c r="D97" s="4"/>
      <c r="E97" s="4"/>
      <c r="F97" s="4"/>
      <c r="G97" s="4"/>
      <c r="H97" s="4"/>
      <c r="I97" s="4"/>
      <c r="J97" s="4"/>
      <c r="K97" s="4"/>
      <c r="L97" s="4"/>
      <c r="M97" s="10"/>
      <c r="N97" s="10"/>
      <c r="O97" s="3"/>
      <c r="P97" s="10"/>
      <c r="Q97" s="2"/>
    </row>
  </sheetData>
  <sheetProtection/>
  <mergeCells count="6">
    <mergeCell ref="A44:I44"/>
    <mergeCell ref="A1:Q1"/>
    <mergeCell ref="A42:R42"/>
    <mergeCell ref="A40:L40"/>
    <mergeCell ref="A39:P39"/>
    <mergeCell ref="A38:H38"/>
  </mergeCells>
  <printOptions/>
  <pageMargins left="0.7" right="0.7" top="0.75" bottom="0.75" header="0.3" footer="0.3"/>
  <pageSetup fitToHeight="0" fitToWidth="1" horizontalDpi="600" verticalDpi="600" orientation="landscape" scale="59" r:id="rId1"/>
  <ignoredErrors>
    <ignoredError sqref="P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33.00390625" style="7" customWidth="1"/>
    <col min="2" max="2" width="13.421875" style="7" customWidth="1"/>
    <col min="3" max="3" width="11.00390625" style="0" customWidth="1"/>
    <col min="5" max="5" width="11.7109375" style="0" customWidth="1"/>
    <col min="6" max="6" width="11.00390625" style="0" customWidth="1"/>
    <col min="9" max="9" width="10.8515625" style="0" customWidth="1"/>
    <col min="10" max="10" width="12.28125" style="0" customWidth="1"/>
    <col min="11" max="11" width="11.421875" style="0" customWidth="1"/>
    <col min="12" max="12" width="12.57421875" style="0" customWidth="1"/>
    <col min="13" max="13" width="3.421875" style="0" customWidth="1"/>
    <col min="15" max="15" width="11.00390625" style="0" customWidth="1"/>
  </cols>
  <sheetData>
    <row r="1" spans="1:14" ht="19.5" customHeight="1">
      <c r="A1" s="48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37" t="s">
        <v>122</v>
      </c>
      <c r="B2" s="37" t="s">
        <v>121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/>
      <c r="N2" s="1" t="s">
        <v>37</v>
      </c>
    </row>
    <row r="3" spans="1:15" ht="15">
      <c r="A3" s="16" t="s">
        <v>65</v>
      </c>
      <c r="B3" s="11" t="s">
        <v>66</v>
      </c>
      <c r="C3" s="28">
        <v>6.54</v>
      </c>
      <c r="D3" s="28">
        <v>4.52</v>
      </c>
      <c r="E3" s="28">
        <v>3.63</v>
      </c>
      <c r="F3" s="28">
        <v>7.35</v>
      </c>
      <c r="G3" s="28">
        <v>5.645</v>
      </c>
      <c r="H3" s="28">
        <v>6.52</v>
      </c>
      <c r="I3" s="28">
        <v>6.92</v>
      </c>
      <c r="J3" s="28">
        <v>7.08</v>
      </c>
      <c r="K3" s="28">
        <v>6.426666666666667</v>
      </c>
      <c r="L3" s="28">
        <v>5.47</v>
      </c>
      <c r="M3" s="36"/>
      <c r="N3" s="29">
        <v>5.463166666666667</v>
      </c>
      <c r="O3" s="8"/>
    </row>
    <row r="4" spans="1:15" ht="15">
      <c r="A4" s="24" t="s">
        <v>65</v>
      </c>
      <c r="B4" s="31" t="s">
        <v>67</v>
      </c>
      <c r="C4" s="32">
        <v>12.49</v>
      </c>
      <c r="D4" s="32">
        <v>5.99</v>
      </c>
      <c r="E4" s="32">
        <v>5.04</v>
      </c>
      <c r="F4" s="32">
        <v>12.940000000000001</v>
      </c>
      <c r="G4" s="32" t="s">
        <v>63</v>
      </c>
      <c r="H4" s="32">
        <v>10.7</v>
      </c>
      <c r="I4" s="32">
        <v>10.59</v>
      </c>
      <c r="J4" s="32">
        <v>13.59</v>
      </c>
      <c r="K4" s="32">
        <v>12.813333333333333</v>
      </c>
      <c r="L4" s="32">
        <v>9.29</v>
      </c>
      <c r="M4" s="32"/>
      <c r="N4" s="32">
        <v>10.382592592592593</v>
      </c>
      <c r="O4" s="8"/>
    </row>
    <row r="5" spans="1:15" ht="15">
      <c r="A5" s="15" t="s">
        <v>68</v>
      </c>
      <c r="B5" s="11" t="s">
        <v>21</v>
      </c>
      <c r="C5" s="28">
        <v>5.36</v>
      </c>
      <c r="D5" s="28">
        <v>4.97</v>
      </c>
      <c r="E5" s="28">
        <v>5.41</v>
      </c>
      <c r="F5" s="28">
        <v>6.401999999999999</v>
      </c>
      <c r="G5" s="28">
        <v>5.803333333333334</v>
      </c>
      <c r="H5" s="28">
        <v>4.4275</v>
      </c>
      <c r="I5" s="28">
        <v>5.05</v>
      </c>
      <c r="J5" s="28">
        <v>5.835000000000001</v>
      </c>
      <c r="K5" s="28">
        <v>5.739999999999999</v>
      </c>
      <c r="L5" s="28">
        <v>5.415000000000001</v>
      </c>
      <c r="M5" s="28"/>
      <c r="N5" s="29">
        <v>5.441283333333333</v>
      </c>
      <c r="O5" s="8"/>
    </row>
    <row r="6" spans="1:15" ht="15">
      <c r="A6" s="25" t="s">
        <v>69</v>
      </c>
      <c r="B6" s="26" t="s">
        <v>27</v>
      </c>
      <c r="C6" s="32">
        <v>6.29</v>
      </c>
      <c r="D6" s="32">
        <v>5.34</v>
      </c>
      <c r="E6" s="32">
        <v>5.25</v>
      </c>
      <c r="F6" s="32" t="s">
        <v>63</v>
      </c>
      <c r="G6" s="32">
        <v>5.89</v>
      </c>
      <c r="H6" s="32">
        <v>6.09</v>
      </c>
      <c r="I6" s="32">
        <v>8.49</v>
      </c>
      <c r="J6" s="32">
        <v>5.35</v>
      </c>
      <c r="K6" s="32" t="s">
        <v>63</v>
      </c>
      <c r="L6" s="32">
        <v>5.45</v>
      </c>
      <c r="M6" s="32"/>
      <c r="N6" s="32">
        <v>6.018750000000001</v>
      </c>
      <c r="O6" s="8"/>
    </row>
    <row r="7" spans="1:15" ht="15">
      <c r="A7" s="16" t="s">
        <v>70</v>
      </c>
      <c r="B7" s="11" t="s">
        <v>26</v>
      </c>
      <c r="C7" s="28">
        <v>6.42</v>
      </c>
      <c r="D7" s="28">
        <v>5.89</v>
      </c>
      <c r="E7" s="28">
        <v>5.99</v>
      </c>
      <c r="F7" s="28">
        <v>7.6</v>
      </c>
      <c r="G7" s="28">
        <v>6.84</v>
      </c>
      <c r="H7" s="28">
        <v>6.79</v>
      </c>
      <c r="I7" s="34">
        <v>6.14</v>
      </c>
      <c r="J7" s="28">
        <v>7.24</v>
      </c>
      <c r="K7" s="28">
        <v>7</v>
      </c>
      <c r="L7" s="28">
        <v>6.49</v>
      </c>
      <c r="M7" s="28"/>
      <c r="N7" s="29">
        <v>6.639999999999999</v>
      </c>
      <c r="O7" s="8"/>
    </row>
    <row r="8" spans="1:15" ht="15">
      <c r="A8" s="25" t="s">
        <v>71</v>
      </c>
      <c r="B8" s="26" t="s">
        <v>72</v>
      </c>
      <c r="C8" s="32">
        <v>6.67</v>
      </c>
      <c r="D8" s="32">
        <v>5.84</v>
      </c>
      <c r="E8" s="32" t="s">
        <v>63</v>
      </c>
      <c r="F8" s="32">
        <v>5.989999999999999</v>
      </c>
      <c r="G8" s="32">
        <v>3.99</v>
      </c>
      <c r="H8" s="32">
        <v>5.02</v>
      </c>
      <c r="I8" s="32">
        <v>6.92</v>
      </c>
      <c r="J8" s="32">
        <v>5.640000000000001</v>
      </c>
      <c r="K8" s="32">
        <v>6.064</v>
      </c>
      <c r="L8" s="32">
        <v>6.405</v>
      </c>
      <c r="M8" s="32"/>
      <c r="N8" s="32">
        <v>5.837666666666667</v>
      </c>
      <c r="O8" s="8"/>
    </row>
    <row r="9" spans="1:15" ht="15">
      <c r="A9" s="16" t="s">
        <v>76</v>
      </c>
      <c r="B9" s="11" t="s">
        <v>72</v>
      </c>
      <c r="C9" s="28">
        <v>6.95</v>
      </c>
      <c r="D9" s="28">
        <v>5.84</v>
      </c>
      <c r="E9" s="28">
        <v>6.19</v>
      </c>
      <c r="F9" s="28">
        <v>7.02</v>
      </c>
      <c r="G9" s="28">
        <v>6.6</v>
      </c>
      <c r="H9" s="28">
        <v>5.74</v>
      </c>
      <c r="I9" s="28">
        <v>6.82</v>
      </c>
      <c r="J9" s="28">
        <v>5.32</v>
      </c>
      <c r="K9" s="28">
        <v>5.42</v>
      </c>
      <c r="L9" s="28">
        <v>6.32</v>
      </c>
      <c r="M9" s="29"/>
      <c r="N9" s="29">
        <v>6.222</v>
      </c>
      <c r="O9" s="8"/>
    </row>
    <row r="10" spans="1:15" ht="15">
      <c r="A10" s="25" t="s">
        <v>3</v>
      </c>
      <c r="B10" s="26" t="s">
        <v>73</v>
      </c>
      <c r="C10" s="32">
        <v>4.69</v>
      </c>
      <c r="D10" s="32">
        <v>4.39</v>
      </c>
      <c r="E10" s="32">
        <v>4.84</v>
      </c>
      <c r="F10" s="32">
        <v>6.17</v>
      </c>
      <c r="G10" s="32">
        <v>4.625</v>
      </c>
      <c r="H10" s="32">
        <v>3.59</v>
      </c>
      <c r="I10" s="32">
        <v>3.7100000000000004</v>
      </c>
      <c r="J10" s="32">
        <v>4.74</v>
      </c>
      <c r="K10" s="32">
        <v>4.293333333333334</v>
      </c>
      <c r="L10" s="32">
        <v>4.0566666666666675</v>
      </c>
      <c r="M10" s="32"/>
      <c r="N10" s="32">
        <v>4.5105</v>
      </c>
      <c r="O10" s="8"/>
    </row>
    <row r="11" spans="1:15" ht="15">
      <c r="A11" s="16" t="s">
        <v>74</v>
      </c>
      <c r="B11" s="11" t="s">
        <v>29</v>
      </c>
      <c r="C11" s="28">
        <v>3.96</v>
      </c>
      <c r="D11" s="28">
        <v>3.77</v>
      </c>
      <c r="E11" s="28">
        <v>3.76</v>
      </c>
      <c r="F11" s="28">
        <v>4.023333333333333</v>
      </c>
      <c r="G11" s="28">
        <v>4.17</v>
      </c>
      <c r="H11" s="28">
        <v>3.9400000000000004</v>
      </c>
      <c r="I11" s="28">
        <v>3.79</v>
      </c>
      <c r="J11" s="28">
        <v>4.003333333333333</v>
      </c>
      <c r="K11" s="28">
        <v>4.109999999999999</v>
      </c>
      <c r="L11" s="28">
        <v>4.096666666666667</v>
      </c>
      <c r="M11" s="29"/>
      <c r="N11" s="29">
        <v>3.9623333333333335</v>
      </c>
      <c r="O11" s="8"/>
    </row>
    <row r="12" spans="1:15" ht="15">
      <c r="A12" s="16" t="s">
        <v>77</v>
      </c>
      <c r="B12" s="11" t="s">
        <v>27</v>
      </c>
      <c r="C12" s="28">
        <v>3.89</v>
      </c>
      <c r="D12" s="28">
        <v>3.49</v>
      </c>
      <c r="E12" s="28">
        <v>3.54</v>
      </c>
      <c r="F12" s="28">
        <v>3.87</v>
      </c>
      <c r="G12" s="28">
        <v>4.095</v>
      </c>
      <c r="H12" s="28">
        <v>3.65</v>
      </c>
      <c r="I12" s="28">
        <v>3.74</v>
      </c>
      <c r="J12" s="28">
        <v>3.75</v>
      </c>
      <c r="K12" s="28">
        <v>3.9400000000000004</v>
      </c>
      <c r="L12" s="28">
        <v>3.69</v>
      </c>
      <c r="M12" s="28"/>
      <c r="N12" s="29">
        <v>3.7654999999999994</v>
      </c>
      <c r="O12" s="8"/>
    </row>
    <row r="13" spans="1:15" ht="15">
      <c r="A13" s="25" t="s">
        <v>78</v>
      </c>
      <c r="B13" s="26" t="s">
        <v>31</v>
      </c>
      <c r="C13" s="32">
        <v>7.12</v>
      </c>
      <c r="D13" s="32">
        <v>5.59</v>
      </c>
      <c r="E13" s="32">
        <v>6.19</v>
      </c>
      <c r="F13" s="32">
        <v>6.962000000000001</v>
      </c>
      <c r="G13" s="32">
        <v>6.546666666666667</v>
      </c>
      <c r="H13" s="32">
        <v>6.765000000000001</v>
      </c>
      <c r="I13" s="32">
        <v>6.705</v>
      </c>
      <c r="J13" s="32">
        <v>7.6274999999999995</v>
      </c>
      <c r="K13" s="32">
        <v>7.413333333333333</v>
      </c>
      <c r="L13" s="32">
        <v>5.866</v>
      </c>
      <c r="M13" s="32"/>
      <c r="N13" s="32">
        <v>6.6785499999999995</v>
      </c>
      <c r="O13" s="8"/>
    </row>
    <row r="14" spans="1:15" ht="15">
      <c r="A14" s="16" t="s">
        <v>79</v>
      </c>
      <c r="B14" s="11" t="s">
        <v>80</v>
      </c>
      <c r="C14" s="28">
        <v>8.04</v>
      </c>
      <c r="D14" s="28">
        <v>8.78</v>
      </c>
      <c r="E14" s="28" t="s">
        <v>63</v>
      </c>
      <c r="F14" s="28">
        <v>6.67</v>
      </c>
      <c r="G14" s="28">
        <v>9.29</v>
      </c>
      <c r="H14" s="28">
        <v>8.843333333333334</v>
      </c>
      <c r="I14" s="28">
        <v>10.92</v>
      </c>
      <c r="J14" s="28">
        <v>7.27</v>
      </c>
      <c r="K14" s="28">
        <v>9.219999999999999</v>
      </c>
      <c r="L14" s="28">
        <v>8.823333333333332</v>
      </c>
      <c r="M14" s="29"/>
      <c r="N14" s="29">
        <v>8.65074074074074</v>
      </c>
      <c r="O14" s="8"/>
    </row>
    <row r="15" spans="1:15" ht="15">
      <c r="A15" s="25" t="s">
        <v>81</v>
      </c>
      <c r="B15" s="26" t="s">
        <v>82</v>
      </c>
      <c r="C15" s="32">
        <v>2.06</v>
      </c>
      <c r="D15" s="32">
        <v>2.02</v>
      </c>
      <c r="E15" s="32">
        <v>2.46</v>
      </c>
      <c r="F15" s="32">
        <v>2.112</v>
      </c>
      <c r="G15" s="32">
        <v>2.3833333333333333</v>
      </c>
      <c r="H15" s="32">
        <v>1.9240000000000002</v>
      </c>
      <c r="I15" s="32">
        <v>1.99</v>
      </c>
      <c r="J15" s="32">
        <v>2.075</v>
      </c>
      <c r="K15" s="32">
        <v>2</v>
      </c>
      <c r="L15" s="32">
        <v>2.37</v>
      </c>
      <c r="M15" s="32"/>
      <c r="N15" s="32">
        <v>2.1394333333333337</v>
      </c>
      <c r="O15" s="8"/>
    </row>
    <row r="16" spans="1:15" ht="15">
      <c r="A16" s="16" t="s">
        <v>81</v>
      </c>
      <c r="B16" s="11" t="s">
        <v>83</v>
      </c>
      <c r="C16" s="28">
        <v>23.99</v>
      </c>
      <c r="D16" s="28">
        <v>18.89</v>
      </c>
      <c r="E16" s="28">
        <v>25.59</v>
      </c>
      <c r="F16" s="28">
        <v>22.79</v>
      </c>
      <c r="G16" s="28">
        <v>32.056666666666665</v>
      </c>
      <c r="H16" s="28">
        <v>19.99</v>
      </c>
      <c r="I16" s="28">
        <v>22.34</v>
      </c>
      <c r="J16" s="28">
        <v>21.29</v>
      </c>
      <c r="K16" s="28">
        <v>23.99</v>
      </c>
      <c r="L16" s="28">
        <v>24.74</v>
      </c>
      <c r="M16" s="29"/>
      <c r="N16" s="29">
        <v>23.56666666666667</v>
      </c>
      <c r="O16" s="8"/>
    </row>
    <row r="17" spans="1:15" ht="15">
      <c r="A17" s="25" t="s">
        <v>6</v>
      </c>
      <c r="B17" s="26" t="s">
        <v>34</v>
      </c>
      <c r="C17" s="32">
        <v>24.66</v>
      </c>
      <c r="D17" s="32">
        <v>30.52</v>
      </c>
      <c r="E17" s="32">
        <v>29.6</v>
      </c>
      <c r="F17" s="32">
        <v>28.69</v>
      </c>
      <c r="G17" s="32">
        <v>26.159999999999997</v>
      </c>
      <c r="H17" s="32">
        <v>31.565000000000005</v>
      </c>
      <c r="I17" s="32">
        <v>34.64</v>
      </c>
      <c r="J17" s="32">
        <v>26.14</v>
      </c>
      <c r="K17" s="32">
        <v>26.490000000000002</v>
      </c>
      <c r="L17" s="32">
        <v>24.84</v>
      </c>
      <c r="M17" s="32"/>
      <c r="N17" s="32">
        <v>28.330499999999994</v>
      </c>
      <c r="O17" s="8"/>
    </row>
    <row r="18" spans="1:15" ht="15">
      <c r="A18" s="16" t="s">
        <v>88</v>
      </c>
      <c r="B18" s="11" t="s">
        <v>89</v>
      </c>
      <c r="C18" s="28">
        <v>8.25</v>
      </c>
      <c r="D18" s="28">
        <v>6.11</v>
      </c>
      <c r="E18" s="28">
        <v>6.52</v>
      </c>
      <c r="F18" s="28">
        <v>6.79</v>
      </c>
      <c r="G18" s="28">
        <v>10.74</v>
      </c>
      <c r="H18" s="28">
        <v>6.78</v>
      </c>
      <c r="I18" s="28">
        <v>6.09</v>
      </c>
      <c r="J18" s="28">
        <v>11.14</v>
      </c>
      <c r="K18" s="28">
        <v>9.92</v>
      </c>
      <c r="L18" s="28">
        <v>6.76</v>
      </c>
      <c r="M18" s="28"/>
      <c r="N18" s="29">
        <v>7.910000000000001</v>
      </c>
      <c r="O18" s="8"/>
    </row>
    <row r="19" spans="1:15" ht="15">
      <c r="A19" s="25" t="s">
        <v>84</v>
      </c>
      <c r="B19" s="26" t="s">
        <v>75</v>
      </c>
      <c r="C19" s="32">
        <v>5.34</v>
      </c>
      <c r="D19" s="32">
        <v>6.74</v>
      </c>
      <c r="E19" s="32">
        <v>9.19</v>
      </c>
      <c r="F19" s="32">
        <v>7.140000000000001</v>
      </c>
      <c r="G19" s="32">
        <v>6.445</v>
      </c>
      <c r="H19" s="32">
        <v>7.73</v>
      </c>
      <c r="I19" s="32">
        <v>7.79</v>
      </c>
      <c r="J19" s="32">
        <v>9.84</v>
      </c>
      <c r="K19" s="32">
        <v>5.65</v>
      </c>
      <c r="L19" s="32">
        <v>5.890000000000001</v>
      </c>
      <c r="M19" s="32"/>
      <c r="N19" s="32">
        <v>7.175500000000001</v>
      </c>
      <c r="O19" s="8"/>
    </row>
    <row r="20" spans="1:15" ht="15">
      <c r="A20" s="16" t="s">
        <v>86</v>
      </c>
      <c r="B20" s="11" t="s">
        <v>87</v>
      </c>
      <c r="C20" s="28">
        <v>9.82</v>
      </c>
      <c r="D20" s="28">
        <v>8.99</v>
      </c>
      <c r="E20" s="28">
        <v>10.09</v>
      </c>
      <c r="F20" s="28">
        <v>9.45</v>
      </c>
      <c r="G20" s="28">
        <v>9.7</v>
      </c>
      <c r="H20" s="28">
        <v>10.24</v>
      </c>
      <c r="I20" s="28">
        <v>8.64</v>
      </c>
      <c r="J20" s="28">
        <v>9.59</v>
      </c>
      <c r="K20" s="28">
        <v>9</v>
      </c>
      <c r="L20" s="28">
        <v>7.99</v>
      </c>
      <c r="M20" s="28"/>
      <c r="N20" s="29">
        <v>8.369</v>
      </c>
      <c r="O20" s="8"/>
    </row>
    <row r="21" spans="1:15" ht="15">
      <c r="A21" s="25" t="s">
        <v>90</v>
      </c>
      <c r="B21" s="26" t="s">
        <v>91</v>
      </c>
      <c r="C21" s="32">
        <v>37.99</v>
      </c>
      <c r="D21" s="32">
        <v>41.99</v>
      </c>
      <c r="E21" s="32">
        <v>37.94</v>
      </c>
      <c r="F21" s="32">
        <v>40.123333333333335</v>
      </c>
      <c r="G21" s="32">
        <v>41.67</v>
      </c>
      <c r="H21" s="32">
        <v>39.19</v>
      </c>
      <c r="I21" s="32">
        <v>36.32333333333333</v>
      </c>
      <c r="J21" s="32">
        <v>41.8925</v>
      </c>
      <c r="K21" s="32">
        <v>42.81</v>
      </c>
      <c r="L21" s="32">
        <v>38.04333333333333</v>
      </c>
      <c r="M21" s="32"/>
      <c r="N21" s="32">
        <v>44.219166666666666</v>
      </c>
      <c r="O21" s="8"/>
    </row>
    <row r="22" spans="1:15" ht="15">
      <c r="A22" s="16" t="s">
        <v>92</v>
      </c>
      <c r="B22" s="11" t="s">
        <v>93</v>
      </c>
      <c r="C22" s="28">
        <v>16.39</v>
      </c>
      <c r="D22" s="28">
        <v>6.92</v>
      </c>
      <c r="E22" s="28">
        <v>10.19</v>
      </c>
      <c r="F22" s="28">
        <v>10.99</v>
      </c>
      <c r="G22" s="28">
        <v>11.42</v>
      </c>
      <c r="H22" s="28">
        <v>9.92</v>
      </c>
      <c r="I22" s="28">
        <v>9.09</v>
      </c>
      <c r="J22" s="28">
        <v>10.25</v>
      </c>
      <c r="K22" s="28">
        <v>15.09</v>
      </c>
      <c r="L22" s="28">
        <v>9.440000000000001</v>
      </c>
      <c r="M22" s="29"/>
      <c r="N22" s="29">
        <v>10.97</v>
      </c>
      <c r="O22" s="8"/>
    </row>
    <row r="23" spans="1:15" ht="15">
      <c r="A23" s="25" t="s">
        <v>85</v>
      </c>
      <c r="B23" s="26" t="s">
        <v>31</v>
      </c>
      <c r="C23" s="32">
        <v>15.59</v>
      </c>
      <c r="D23" s="32">
        <v>12.99</v>
      </c>
      <c r="E23" s="32">
        <v>13.99</v>
      </c>
      <c r="F23" s="32">
        <v>14.59</v>
      </c>
      <c r="G23" s="32">
        <v>17.5</v>
      </c>
      <c r="H23" s="32">
        <v>16.89</v>
      </c>
      <c r="I23" s="32">
        <v>14.59</v>
      </c>
      <c r="J23" s="32">
        <v>15.823333333333332</v>
      </c>
      <c r="K23" s="32">
        <v>15.540000000000001</v>
      </c>
      <c r="L23" s="32">
        <v>12.95</v>
      </c>
      <c r="M23" s="32"/>
      <c r="N23" s="32">
        <v>15.045333333333332</v>
      </c>
      <c r="O23" s="8"/>
    </row>
    <row r="24" spans="1:15" ht="15">
      <c r="A24" s="14" t="s">
        <v>94</v>
      </c>
      <c r="B24" s="35" t="s">
        <v>95</v>
      </c>
      <c r="C24" s="29">
        <v>3.99</v>
      </c>
      <c r="D24" s="29">
        <v>3.64</v>
      </c>
      <c r="E24" s="29">
        <v>3.69</v>
      </c>
      <c r="F24" s="29">
        <v>4.24</v>
      </c>
      <c r="G24" s="29">
        <v>3.55</v>
      </c>
      <c r="H24" s="29">
        <v>4.02</v>
      </c>
      <c r="I24" s="29">
        <v>4.17</v>
      </c>
      <c r="J24" s="29">
        <v>3.75</v>
      </c>
      <c r="K24" s="29">
        <v>3.45</v>
      </c>
      <c r="L24" s="29">
        <v>3.62</v>
      </c>
      <c r="M24" s="29"/>
      <c r="N24" s="29">
        <v>3.812</v>
      </c>
      <c r="O24" s="8"/>
    </row>
    <row r="25" spans="1:15" ht="15">
      <c r="A25" s="16" t="s">
        <v>96</v>
      </c>
      <c r="B25" s="11" t="s">
        <v>97</v>
      </c>
      <c r="C25" s="28">
        <v>6.86</v>
      </c>
      <c r="D25" s="28">
        <v>5.08</v>
      </c>
      <c r="E25" s="28">
        <v>3.77</v>
      </c>
      <c r="F25" s="28">
        <v>5.46</v>
      </c>
      <c r="G25" s="28">
        <v>6.99</v>
      </c>
      <c r="H25" s="28">
        <v>5.59</v>
      </c>
      <c r="I25" s="28">
        <v>6.06</v>
      </c>
      <c r="J25" s="28">
        <v>4.92</v>
      </c>
      <c r="K25" s="28">
        <v>6.75</v>
      </c>
      <c r="L25" s="28">
        <v>4.96</v>
      </c>
      <c r="M25" s="28"/>
      <c r="N25" s="29">
        <v>5.644</v>
      </c>
      <c r="O25" s="8"/>
    </row>
    <row r="26" spans="1:15" ht="15">
      <c r="A26" s="24" t="s">
        <v>98</v>
      </c>
      <c r="B26" s="31" t="s">
        <v>99</v>
      </c>
      <c r="C26" s="32">
        <v>5.7</v>
      </c>
      <c r="D26" s="32">
        <v>5.98</v>
      </c>
      <c r="E26" s="32">
        <v>5.53</v>
      </c>
      <c r="F26" s="32">
        <v>5.24</v>
      </c>
      <c r="G26" s="32">
        <v>5.82</v>
      </c>
      <c r="H26" s="32">
        <v>5.76</v>
      </c>
      <c r="I26" s="32">
        <v>6.44</v>
      </c>
      <c r="J26" s="32">
        <v>6.52</v>
      </c>
      <c r="K26" s="32">
        <v>5.84</v>
      </c>
      <c r="L26" s="32">
        <v>5.7</v>
      </c>
      <c r="M26" s="32"/>
      <c r="N26" s="32">
        <v>5.853</v>
      </c>
      <c r="O26" s="8"/>
    </row>
    <row r="27" spans="1:15" ht="15">
      <c r="A27" s="14" t="s">
        <v>100</v>
      </c>
      <c r="B27" s="35" t="s">
        <v>101</v>
      </c>
      <c r="C27" s="29">
        <v>7.89</v>
      </c>
      <c r="D27" s="29">
        <v>7.69</v>
      </c>
      <c r="E27" s="29">
        <v>7.92</v>
      </c>
      <c r="F27" s="29">
        <v>7.42</v>
      </c>
      <c r="G27" s="29">
        <v>7.32</v>
      </c>
      <c r="H27" s="29">
        <v>8.37</v>
      </c>
      <c r="I27" s="29">
        <v>7.99</v>
      </c>
      <c r="J27" s="29">
        <v>8.77</v>
      </c>
      <c r="K27" s="29">
        <v>8.36</v>
      </c>
      <c r="L27" s="29">
        <v>7.72</v>
      </c>
      <c r="M27" s="29"/>
      <c r="N27" s="29">
        <v>7.945</v>
      </c>
      <c r="O27" s="8"/>
    </row>
    <row r="28" spans="1:15" ht="15">
      <c r="A28" s="24" t="s">
        <v>103</v>
      </c>
      <c r="B28" s="31" t="s">
        <v>102</v>
      </c>
      <c r="C28" s="32">
        <v>28.99</v>
      </c>
      <c r="D28" s="32">
        <v>33.09</v>
      </c>
      <c r="E28" s="32">
        <v>34.99</v>
      </c>
      <c r="F28" s="32">
        <v>30.75</v>
      </c>
      <c r="G28" s="32">
        <v>30.61</v>
      </c>
      <c r="H28" s="32">
        <v>31.86</v>
      </c>
      <c r="I28" s="32">
        <v>32.39</v>
      </c>
      <c r="J28" s="32">
        <v>30.35</v>
      </c>
      <c r="K28" s="32">
        <v>38.71</v>
      </c>
      <c r="L28" s="32">
        <v>31.69</v>
      </c>
      <c r="M28" s="32"/>
      <c r="N28" s="32">
        <v>32.343</v>
      </c>
      <c r="O28" s="8"/>
    </row>
    <row r="29" spans="1:15" ht="15.75" customHeight="1">
      <c r="A29" s="14" t="s">
        <v>104</v>
      </c>
      <c r="B29" s="35" t="s">
        <v>105</v>
      </c>
      <c r="C29" s="29">
        <v>11.84</v>
      </c>
      <c r="D29" s="29">
        <v>9.54</v>
      </c>
      <c r="E29" s="29">
        <v>9.95</v>
      </c>
      <c r="F29" s="29">
        <v>10.49</v>
      </c>
      <c r="G29" s="29">
        <v>13.44</v>
      </c>
      <c r="H29" s="29">
        <v>11.29</v>
      </c>
      <c r="I29" s="29">
        <v>7.99</v>
      </c>
      <c r="J29" s="29">
        <v>9.94</v>
      </c>
      <c r="K29" s="29">
        <v>13.39</v>
      </c>
      <c r="L29" s="29">
        <v>9.47</v>
      </c>
      <c r="M29" s="29"/>
      <c r="N29" s="29">
        <v>10.733999999999998</v>
      </c>
      <c r="O29" s="8"/>
    </row>
    <row r="30" spans="1:15" ht="15">
      <c r="A30" s="24" t="s">
        <v>106</v>
      </c>
      <c r="B30" s="31" t="s">
        <v>107</v>
      </c>
      <c r="C30" s="32">
        <v>6.29</v>
      </c>
      <c r="D30" s="32">
        <v>6.52</v>
      </c>
      <c r="E30" s="32">
        <v>7.22</v>
      </c>
      <c r="F30" s="32">
        <v>7.81</v>
      </c>
      <c r="G30" s="32">
        <v>7.37</v>
      </c>
      <c r="H30" s="32">
        <v>6.86</v>
      </c>
      <c r="I30" s="32">
        <v>6.49</v>
      </c>
      <c r="J30" s="32">
        <v>7.77</v>
      </c>
      <c r="K30" s="32">
        <v>4.97</v>
      </c>
      <c r="L30" s="32">
        <v>6.14</v>
      </c>
      <c r="M30" s="32"/>
      <c r="N30" s="32">
        <v>6.744</v>
      </c>
      <c r="O30" s="8"/>
    </row>
    <row r="31" spans="1:15" ht="15">
      <c r="A31" s="14" t="s">
        <v>108</v>
      </c>
      <c r="B31" s="35" t="s">
        <v>109</v>
      </c>
      <c r="C31" s="29">
        <v>24.39</v>
      </c>
      <c r="D31" s="29">
        <v>15.45</v>
      </c>
      <c r="E31" s="29">
        <v>22.49</v>
      </c>
      <c r="F31" s="29">
        <v>19.71</v>
      </c>
      <c r="G31" s="29">
        <v>12.49</v>
      </c>
      <c r="H31" s="29">
        <v>23.64</v>
      </c>
      <c r="I31" s="29">
        <v>19.48</v>
      </c>
      <c r="J31" s="29">
        <v>32.38</v>
      </c>
      <c r="K31" s="29">
        <v>15.32</v>
      </c>
      <c r="L31" s="29">
        <v>14.69</v>
      </c>
      <c r="M31" s="29"/>
      <c r="N31" s="29">
        <v>20.003999999999998</v>
      </c>
      <c r="O31" s="8"/>
    </row>
    <row r="32" spans="1:15" ht="15">
      <c r="A32" s="25" t="s">
        <v>110</v>
      </c>
      <c r="B32" s="26" t="s">
        <v>111</v>
      </c>
      <c r="C32" s="32">
        <v>10.35</v>
      </c>
      <c r="D32" s="32">
        <v>5.84</v>
      </c>
      <c r="E32" s="32">
        <v>5.99</v>
      </c>
      <c r="F32" s="32">
        <v>6.19</v>
      </c>
      <c r="G32" s="32">
        <v>6.67</v>
      </c>
      <c r="H32" s="32">
        <v>6.67</v>
      </c>
      <c r="I32" s="32">
        <v>6.42</v>
      </c>
      <c r="J32" s="32">
        <v>6.84</v>
      </c>
      <c r="K32" s="32">
        <v>8.56</v>
      </c>
      <c r="L32" s="32">
        <v>5.14</v>
      </c>
      <c r="M32" s="32"/>
      <c r="N32" s="32">
        <v>6.867</v>
      </c>
      <c r="O32" s="8"/>
    </row>
    <row r="33" spans="1:15" ht="15">
      <c r="A33" s="6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8"/>
    </row>
    <row r="34" spans="1:16" ht="15.75" customHeight="1">
      <c r="A34" s="41" t="s">
        <v>119</v>
      </c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9"/>
      <c r="P34" s="10"/>
    </row>
    <row r="35" spans="1:18" ht="12.75" customHeight="1">
      <c r="A35" s="22" t="s">
        <v>131</v>
      </c>
      <c r="J35" s="18"/>
      <c r="K35" s="18"/>
      <c r="L35" s="18"/>
      <c r="M35" s="18"/>
      <c r="N35" s="18"/>
      <c r="O35" s="19"/>
      <c r="P35" s="18"/>
      <c r="Q35" s="20"/>
      <c r="R35" s="20"/>
    </row>
    <row r="36" spans="1:18" ht="12.75" customHeight="1">
      <c r="A36" s="49" t="s">
        <v>114</v>
      </c>
      <c r="B36" s="49"/>
      <c r="C36" s="49"/>
      <c r="D36" s="49"/>
      <c r="E36" s="49"/>
      <c r="F36" s="49"/>
      <c r="G36" s="49"/>
      <c r="H36" s="49"/>
      <c r="I36" s="18"/>
      <c r="J36" s="18"/>
      <c r="K36" s="18"/>
      <c r="L36" s="18"/>
      <c r="M36" s="18"/>
      <c r="N36" s="18"/>
      <c r="O36" s="19"/>
      <c r="P36" s="18"/>
      <c r="Q36" s="21"/>
      <c r="R36" s="20"/>
    </row>
    <row r="37" spans="1:16" ht="15">
      <c r="A37" s="23" t="s">
        <v>137</v>
      </c>
      <c r="N37" s="7"/>
      <c r="P37" s="7"/>
    </row>
    <row r="38" spans="1:18" ht="15">
      <c r="A38" s="23" t="s">
        <v>113</v>
      </c>
      <c r="B38" s="2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8"/>
      <c r="O38" s="19"/>
      <c r="P38" s="18"/>
      <c r="Q38" s="20"/>
      <c r="R38" s="20"/>
    </row>
    <row r="39" spans="1:18" ht="15">
      <c r="A39" s="49" t="s">
        <v>128</v>
      </c>
      <c r="B39" s="49"/>
      <c r="C39" s="49"/>
      <c r="D39" s="49"/>
      <c r="E39" s="49"/>
      <c r="F39" s="49"/>
      <c r="G39" s="49"/>
      <c r="H39" s="49"/>
      <c r="I39" s="49"/>
      <c r="J39" s="19"/>
      <c r="K39" s="19"/>
      <c r="L39" s="19"/>
      <c r="M39" s="19"/>
      <c r="N39" s="18"/>
      <c r="O39" s="19"/>
      <c r="P39" s="18"/>
      <c r="Q39" s="20"/>
      <c r="R39" s="20"/>
    </row>
    <row r="40" spans="10:16" ht="15">
      <c r="J40" s="9"/>
      <c r="K40" s="9"/>
      <c r="L40" s="9"/>
      <c r="M40" s="9"/>
      <c r="N40" s="10"/>
      <c r="O40" s="9"/>
      <c r="P40" s="10"/>
    </row>
    <row r="41" spans="1:16" ht="15">
      <c r="A41" s="38" t="s">
        <v>117</v>
      </c>
      <c r="N41" s="7"/>
      <c r="P41" s="7"/>
    </row>
    <row r="42" spans="1:16" ht="15">
      <c r="A42" s="39" t="s">
        <v>120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9"/>
      <c r="P42" s="10"/>
    </row>
    <row r="43" spans="3:14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3:14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3:14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4" ht="1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ht="1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14" ht="1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3:14" ht="1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3:14" ht="1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3:14" ht="1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3:14" ht="1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3:14" ht="1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ht="15"/>
    <row r="55" ht="15"/>
    <row r="56" ht="15"/>
    <row r="57" spans="1:2" ht="15">
      <c r="A57" s="5"/>
      <c r="B57" s="5"/>
    </row>
    <row r="58" spans="1:15" ht="15">
      <c r="A58" s="12"/>
      <c r="B58" s="12"/>
      <c r="N58" s="9"/>
      <c r="O58" s="8"/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spans="1:14" ht="1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</row>
    <row r="71" spans="1:14" ht="15">
      <c r="A71" s="11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9"/>
    </row>
    <row r="72" spans="1:14" ht="15">
      <c r="A72" s="11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9"/>
    </row>
    <row r="73" spans="1:14" ht="1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9"/>
    </row>
    <row r="74" spans="1:14" ht="15">
      <c r="A74" s="1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"/>
    </row>
    <row r="75" spans="1:14" ht="1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/>
    </row>
    <row r="76" spans="1:14" ht="15">
      <c r="A76" s="11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/>
    </row>
    <row r="77" spans="1:14" ht="15">
      <c r="A77" s="11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9"/>
    </row>
    <row r="78" spans="1:14" ht="15">
      <c r="A78" s="11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/>
    </row>
    <row r="79" ht="15"/>
    <row r="80" ht="15"/>
    <row r="81" spans="1:14" ht="1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/>
    </row>
    <row r="82" spans="1:14" ht="15">
      <c r="A82" s="11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"/>
    </row>
    <row r="83" spans="1:14" ht="15">
      <c r="A83" s="11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9"/>
    </row>
    <row r="84" spans="1:14" ht="15">
      <c r="A84" s="11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</row>
    <row r="85" ht="15"/>
    <row r="87" spans="1:14" ht="15">
      <c r="A87" s="6" t="s">
        <v>6</v>
      </c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9"/>
    </row>
    <row r="88" spans="1:14" ht="15">
      <c r="A88" s="11" t="s">
        <v>34</v>
      </c>
      <c r="B88" s="11"/>
      <c r="C88" s="10">
        <v>24.66</v>
      </c>
      <c r="D88" s="10">
        <v>30.52</v>
      </c>
      <c r="E88" s="10">
        <v>29.6</v>
      </c>
      <c r="F88" s="10">
        <v>28.69</v>
      </c>
      <c r="G88" s="10">
        <f>(25.59+18.99+33.9)/3</f>
        <v>26.159999999999997</v>
      </c>
      <c r="H88" s="10">
        <f>(26.39+25.89+36.99+36.99)/4</f>
        <v>31.565000000000005</v>
      </c>
      <c r="I88" s="10">
        <f>(28.59+28.99+40.99+39.99)/4</f>
        <v>34.64</v>
      </c>
      <c r="J88" s="10">
        <f>(25.79+26.49+26.49+25.79)/4</f>
        <v>26.14</v>
      </c>
      <c r="K88" s="10">
        <f>(24.99+27.59+26.29+27.59+25.99)/5</f>
        <v>26.490000000000002</v>
      </c>
      <c r="L88" s="10">
        <f>(28.19+21.49)/2</f>
        <v>24.84</v>
      </c>
      <c r="M88" s="10"/>
      <c r="N88" s="9"/>
    </row>
    <row r="89" spans="1:14" ht="1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9"/>
    </row>
    <row r="90" spans="1:15" ht="15">
      <c r="A90" s="11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  <c r="O90" s="8"/>
    </row>
  </sheetData>
  <sheetProtection/>
  <mergeCells count="3">
    <mergeCell ref="A36:H36"/>
    <mergeCell ref="A39:I39"/>
    <mergeCell ref="A1:N1"/>
  </mergeCells>
  <printOptions/>
  <pageMargins left="0.7" right="0.7" top="0.75" bottom="0.75" header="0.3" footer="0.3"/>
  <pageSetup fitToHeight="0" fitToWidth="1" horizontalDpi="600" verticalDpi="600" orientation="landscape" paperSize="5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2013-08-19T18:03:24Z</dcterms:modified>
  <cp:category/>
  <cp:version/>
  <cp:contentType/>
  <cp:contentStatus/>
</cp:coreProperties>
</file>